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flId1" Type="http://schemas.openxmlformats.org/officeDocument/2006/relationships/officeDocument" Target="xl/workbook.xml" /><Relationship Id="flId2" Type="http://schemas.openxmlformats.org/package/2006/relationships/metadata/core-properties" Target="docProps/core.xml" /><Relationship Id="flId3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rupBuild="4506" lastEdited="4" lowestEdited="4"/>
  <workbookPr defaultThemeVersion="164011"/>
  <bookViews>
    <workbookView xWindow="0" yWindow="0" windowWidth="25200" windowHeight="12045"/>
  </bookViews>
  <sheets>
    <sheet name="Krycí List" sheetId="1" r:id="flId1"/>
    <sheet name="Rekapitulace" sheetId="3" r:id="flId2"/>
    <sheet name="Zakázka" sheetId="4" r:id="flId3"/>
    <sheet name="Figury" sheetId="5" r:id="flId4"/>
  </sheets>
  <definedNames>
    <definedName name="GROUP_ID">'Zakázka'!$B$6:$B$446</definedName>
    <definedName name="ITEM_COUNTS">'Zakázka'!$T$6:$T$446</definedName>
    <definedName name="ITEM_FULLDESCR2">'Zakázka'!$X$10</definedName>
    <definedName name="ITEM_PRICES">'Zakázka'!$J$6:$J$446</definedName>
    <definedName name="_xlnm.Print_Titles" localSheetId="2">'Zakázka'!$4:$5</definedName>
    <definedName name="_xlnm.Print_Titles" localSheetId="3">Figury!$1:$2</definedName>
    <definedName name="_xlnm.Print_Titles" localSheetId="1">Rekapitulace!$4:$5</definedName>
    <definedName name="_xlnm.Print_Area" localSheetId="2">'Zakázka'!$C$1:$T$446</definedName>
    <definedName name="_xlnm.Print_Area" localSheetId="3">Figury!$B$1:$E$2</definedName>
    <definedName name="_xlnm.Print_Area" localSheetId="0">'Krycí List'!$C$2:$F$37</definedName>
    <definedName name="_xlnm.Print_Area" localSheetId="1">Rekapitulace!$B$1:$G$23</definedName>
    <definedName name="VAT_RATES">'Zakázka'!$O$6:$O$446</definedName>
    <definedName name="__290850C4_052B_4FF6_A0B3_6D189B03D21D_FIGURE__">Figury!#REF!</definedName>
    <definedName name="__290850C4_052B_4FF6_A0B3_6D189B03D21D_ITEM__">'Zakázka'!$A$9:$T$19</definedName>
    <definedName name="__290850C4_052B_4FF6_A0B3_6D189B03D21D_ITEM_GROUP1__">'Zakázka'!$A$6:$T$445</definedName>
    <definedName name="__290850C4_052B_4FF6_A0B3_6D189B03D21D_ITEM_GROUP1_RECAP__">Rekapitulace!$A$6:$G$8</definedName>
    <definedName name="__290850C4_052B_4FF6_A0B3_6D189B03D21D_ITEM_GROUP2__">'Zakázka'!$A$7:$T$74</definedName>
    <definedName name="__290850C4_052B_4FF6_A0B3_6D189B03D21D_ITEM_GROUP2_RECAP__">Rekapitulace!$A$7:$G$8</definedName>
    <definedName name="__290850C4_052B_4FF6_A0B3_6D189B03D21D_ITEM_GROUP3__X">'Zakázka'!$A$8:$T$74</definedName>
    <definedName name="__290850C4_052B_4FF6_A0B3_6D189B03D21D_ITEM_GROUP3_RECAP__">Rekapitulace!$A$8:$G$8</definedName>
    <definedName name="__290850C4_052B_4FF6_A0B3_6D189B03D21D_QBILL__">'Zakázka'!$F$12:$H$12</definedName>
    <definedName name="__290850C4_052B_4FF6_A0B3_6D189B03D21D_QBILLFIG__">Figury!#REF!</definedName>
    <definedName name="__290850C4_052B_4FF6_A0B3_6D189B03D21D_QINDEX__">'Zakázka'!#REF!</definedName>
  </definedNames>
</workbook>
</file>

<file path=xl/sharedStrings.xml><?xml version="1.0" encoding="utf-8"?>
<sst xmlns="http://schemas.openxmlformats.org/spreadsheetml/2006/main" count="799" uniqueCount="424">
  <si>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</si>
  <si>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</si>
  <si>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</si>
  <si>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</si>
  <si>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</si>
  <si>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</si>
  <si>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</si>
  <si>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</si>
  <si>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</si>
  <si>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</si>
  <si>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</si>
  <si>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</si>
  <si>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</si>
  <si>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</si>
  <si>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</si>
  <si>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</si>
  <si>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</si>
  <si>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</si>
  <si>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</si>
  <si>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</si>
  <si>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</si>
  <si>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</si>
  <si>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</si>
  <si>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</si>
  <si>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</si>
  <si>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</si>
  <si>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</si>
  <si>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CENOVÁ NABÍDKA</t>
  </si>
  <si>
    <t>Set Column width to</t>
  </si>
  <si>
    <t>ZAKÁZKA</t>
  </si>
  <si>
    <t>Číslo:</t>
  </si>
  <si>
    <t>4858 - 24 - 4</t>
  </si>
  <si>
    <t>Zakázka:</t>
  </si>
  <si>
    <t>Zástavba RD Strážná, komunikace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</si>
  <si>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</si>
  <si>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</si>
  <si>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</si>
  <si>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</si>
  <si>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</si>
  <si>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</si>
  <si>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</si>
  <si>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</si>
  <si>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</si>
  <si>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</si>
  <si>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</si>
  <si>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</si>
  <si>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</si>
  <si>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</si>
  <si>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</si>
  <si>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REKAPITULACE</t>
  </si>
  <si>
    <t>Kód stavebního objektu</t>
  </si>
  <si>
    <t>Popis objektu</t>
  </si>
  <si>
    <t>Kód zatřídění</t>
  </si>
  <si>
    <t>Zatřídění</t>
  </si>
  <si>
    <t>SO 001</t>
  </si>
  <si>
    <t>Všeobecné položky</t>
  </si>
  <si>
    <t>SO 101.1</t>
  </si>
  <si>
    <t>Komunikace_ŠD</t>
  </si>
  <si>
    <t>SO 101.2</t>
  </si>
  <si>
    <t>Komunikace_živice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</si>
  <si>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</si>
  <si>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</si>
  <si>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</si>
  <si>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</si>
  <si>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</si>
  <si>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</si>
  <si>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</si>
  <si>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</si>
  <si>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</si>
  <si>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</si>
  <si>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</si>
  <si>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</si>
  <si>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</si>
  <si>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 001</t>
  </si>
  <si>
    <t>SO 001: Všeobecné položky</t>
  </si>
  <si>
    <t>S/SO 001/009</t>
  </si>
  <si>
    <t>009: Ostatní konstrukce a práce</t>
  </si>
  <si>
    <t>S/SO 101.1</t>
  </si>
  <si>
    <t>SO 101.1: Komunikace_ŠD</t>
  </si>
  <si>
    <t>S/SO 101.1/001</t>
  </si>
  <si>
    <t>001: Zemní práce</t>
  </si>
  <si>
    <t>S/SO 101.1/002</t>
  </si>
  <si>
    <t>002: Základy</t>
  </si>
  <si>
    <t>S/SO 101.1/005</t>
  </si>
  <si>
    <t>005: Komunikace</t>
  </si>
  <si>
    <t>S/SO 101.1/009</t>
  </si>
  <si>
    <t>S/SO 101.1/046</t>
  </si>
  <si>
    <t>046: Zemní práce pro montážní práce</t>
  </si>
  <si>
    <t>S/SO 101.1/099</t>
  </si>
  <si>
    <t>099: Přesun hmot a manipulace se sutí</t>
  </si>
  <si>
    <t>S/SO 101.1/740</t>
  </si>
  <si>
    <t>740: Silnoproud</t>
  </si>
  <si>
    <t>Zástavba RD Strážná, komunikace - Nabídka</t>
  </si>
  <si>
    <t xml:space="preserve"> </t>
  </si>
  <si>
    <t>Stavba</t>
  </si>
  <si>
    <t>Objekt</t>
  </si>
  <si>
    <t>Oddíl</t>
  </si>
  <si>
    <t>SP</t>
  </si>
  <si>
    <t>vso 01</t>
  </si>
  <si>
    <t>Vybudování zařízení staveniště</t>
  </si>
  <si>
    <t>soubor</t>
  </si>
  <si>
    <t>Zajištění bezpečného příjezdu a přístupu na staveniště včetně dopravního značení a potřebných souhlasů a rozhodnutí s vybudováním zařízení staveniště</t>
  </si>
  <si>
    <t>Náklady s připojením staveniště na energie+zajištění měření odběru energii</t>
  </si>
  <si>
    <t>Vytyčení obvodu staveniště</t>
  </si>
  <si>
    <t>Oplocení a zabezpečení prostoru staveniště proti neoprávněnému vstupu</t>
  </si>
  <si>
    <t>Náklady na vyhotovení návrhu dočasného dopravního značení, jeho projednání s dotčenými orgány a organizacemi</t>
  </si>
  <si>
    <t>Dodání dopravních značek, jejich rozmístění a přemísťování a jejich údržba v průběhu výstavby včetně následného odstranění po ukončení stavebních prací</t>
  </si>
  <si>
    <t>1,0</t>
  </si>
  <si>
    <t>vso 02</t>
  </si>
  <si>
    <t>Provoz zařízení staveniště</t>
  </si>
  <si>
    <t>Náklady na vybavení zařízení staveniště</t>
  </si>
  <si>
    <t>Náklady na spotřebované energie provozem zařízení staveniště</t>
  </si>
  <si>
    <t xml:space="preserve">Náklady na úklid v prostoru staveniště a příjezdových komunikací ke staveništi </t>
  </si>
  <si>
    <t>Opatření k zabránění nadměrného zatěžování staveniště a jeho okolí prachem (např. používání krycích plachet, kropení sutě a odtěžované zeminy vodou)</t>
  </si>
  <si>
    <t>vso 03</t>
  </si>
  <si>
    <t>Odstranění zařízení staveniště</t>
  </si>
  <si>
    <t>Náklady na odstranění a odvoz zařízení staveniště</t>
  </si>
  <si>
    <t>Uvedení stavbou dotčených ploch a ploch zařízení staveniště do původního stavu</t>
  </si>
  <si>
    <t>vso 05</t>
  </si>
  <si>
    <t>Zpracování geodetického zaměření skutečného provedení stavby</t>
  </si>
  <si>
    <t>Geodetické zaměření skutečného provedení stavby a ověřený geometrický plán zpracovaný odborně způsobilou osobou v oboru zeměměřičství.</t>
  </si>
  <si>
    <t>V rozsahu odpovídajícím příslušným právním předpisům (pro vklad do katastru nemovitostí). Včetně vkladu do KN a poplatku.</t>
  </si>
  <si>
    <t>Dle SoD a dle požadavků DOSS; 1,0</t>
  </si>
  <si>
    <t>vso 06</t>
  </si>
  <si>
    <t>Vypracování dokumentace skutečného provedení stavby</t>
  </si>
  <si>
    <t>Dokumentace skutečného provedení stavby (DSPS), součástí dokladů při předání dokončeného díla budou rovněž veškeré atesty, prohlášení o shodě, certifikáty na použité materiály a výrobky a protokoly o výsledcích zkoušek.</t>
  </si>
  <si>
    <t>Provedení PD dle vyhlášky č. 227/2024 Sb.</t>
  </si>
  <si>
    <t xml:space="preserve">Předání objednateli, ověřené autorizovanou osobou (dopravní stavby - autorizovaný inženýr; 
autorizovaný technik/stavitel), 
</t>
  </si>
  <si>
    <t>3x tištěné paré + 1x paré v elektronické podobě na CD; 1,0</t>
  </si>
  <si>
    <t>vso 08</t>
  </si>
  <si>
    <t>Digitální technická mapa</t>
  </si>
  <si>
    <t>vso 13</t>
  </si>
  <si>
    <t>Provedení veškerých měření a zkoušek, revizních zpráv apod. dle platné legislativy a dle SoD</t>
  </si>
  <si>
    <t>Uvedených v rozhodnutí a v projektové dokumentaci nezbytně nutných k provedení díla.</t>
  </si>
  <si>
    <t>Provedení zkoušek nad rámec smluvních KZP (zajištění všech testů potřebných pro zjištění kvality zemin náspů, výkopů), včetně dalších zkoušek požadovaných objednatelem. Nezahrnují nákl. na povinné průkazní zkoušky.průkazní zkoušky.</t>
  </si>
  <si>
    <t>Zkoušky na konstrukčních vrstvách SZZ. Četnost dle TP 146 v souladu s TKP4, zkoušky na ŠD vrstvě</t>
  </si>
  <si>
    <t>SZZ (přímá metoda) v četnosti min. 1 x na každých 200 bm délky cesty - kompletní zajištění; zkouška 3x na plání, 3x na podkladní ŠD, 3x na krytové ŠD</t>
  </si>
  <si>
    <t>vso 18</t>
  </si>
  <si>
    <t>Uvedení pozemků a všech povrchů dotčených stavbou do původního stavu</t>
  </si>
  <si>
    <t>Nebo do stavu dle SoD, PD, požadavků investora, uživatele apod.</t>
  </si>
  <si>
    <t>- pozemky pro dočasné deponie stavby, apod.; 1,0</t>
  </si>
  <si>
    <t>vso 21</t>
  </si>
  <si>
    <t>Geodetické práce, vytyčení stavby</t>
  </si>
  <si>
    <t>- vytyčení osy stavby a profilů v příčných řezech, další body dle potřeby stavby; 1,0</t>
  </si>
  <si>
    <t>113202111</t>
  </si>
  <si>
    <t>Vytrhání obrub krajníků obrubníků stojatých</t>
  </si>
  <si>
    <t>m</t>
  </si>
  <si>
    <t xml:space="preserve">Vytrhání obrub  
  s vybouráním lože, s přemístěním hmot na skládku na vzdálenost do 3 m nebo s naložením na 
  dopravní prostředek 
    z krajníků nebo obrubníků stojatých</t>
  </si>
  <si>
    <t>113154513</t>
  </si>
  <si>
    <t>Frézování živičného krytu tl 50 mm pruh š do 0,5 m pl do 500 m2</t>
  </si>
  <si>
    <t>m2</t>
  </si>
  <si>
    <t>Frézování živičného podkladu nebo krytu s naložením hmot na dopravní prostředek plochy do 500 m2 pruhu šířky do 0,5 m, tloušťky vrstvy 50 mm</t>
  </si>
  <si>
    <t>Úprava vozovky v místě napojení silniční obruby - ZÚ</t>
  </si>
  <si>
    <t>20,0*1,5</t>
  </si>
  <si>
    <t>122151104</t>
  </si>
  <si>
    <t>Odkopávky a prokopávky nezapažené v hornině třídy těžitelnosti I skupiny 1 a 2 objem do 500 m3 strojně</t>
  </si>
  <si>
    <t>m3</t>
  </si>
  <si>
    <t>Odkopávky a prokopávky nezapažené strojně v hornině třídy těžitelnosti I skupiny 1 a 2 přes 100 do 500 m3</t>
  </si>
  <si>
    <t>Sejmutí drnů</t>
  </si>
  <si>
    <t>Dle výkazu kubatur; 326,81</t>
  </si>
  <si>
    <t>122251105</t>
  </si>
  <si>
    <t>Odkopávky a prokopávky nezapažené v hornině třídy těžitelnosti I skupiny 3 objem do 1000 m3 strojně</t>
  </si>
  <si>
    <t>Odkopávky a prokopávky nezapažené strojně v hornině třídy těžitelnosti I skupiny 3 přes 500 do 1 000 m3</t>
  </si>
  <si>
    <t>Odstranění zeminy pro zřízení konstrukce</t>
  </si>
  <si>
    <t>Dle výkazu kubatur; 1079,39</t>
  </si>
  <si>
    <t>132212122</t>
  </si>
  <si>
    <t>Hloubení zapažených rýh šířky do 800 mm v nesoudržných horninách třídy těžitelnosti I skupiny 3 ručně</t>
  </si>
  <si>
    <t>Hloubení zapažených rýh šířky do 800 mm ručně s urovnáním dna do předepsaného profilu a spádu v hornině třídy těžitelnosti I skupiny 3 nesoudržných</t>
  </si>
  <si>
    <t>Pro osazení chráničky na kabel CETIN</t>
  </si>
  <si>
    <t>0,006 00km; 8,0*0,6*1,0</t>
  </si>
  <si>
    <t>0,109 00km; 18,0*0,6*1,0</t>
  </si>
  <si>
    <t>132251103</t>
  </si>
  <si>
    <t>Hloubení rýh nezapažených š do 800 mm v hornině třídy těžitelnosti I skupiny 3 objem do 100 m3 strojně</t>
  </si>
  <si>
    <t>Hloubení nezapažených rýh šířky do 800 mm strojně s urovnáním dna do předepsaného profilu a spádu v hornině třídy těžitelnosti I skupiny 3 přes 50 do 100 m3</t>
  </si>
  <si>
    <t>Pro zřízení drenážního trativodu</t>
  </si>
  <si>
    <t>0,009 50 – 0,043 50km; 31,0*0,4*0,4</t>
  </si>
  <si>
    <t>0,043 50 – 0,110 50km; 63,0*0,4*0,4</t>
  </si>
  <si>
    <t>0,118 50 – 0,184 50km; 66,0*0,4*0,4</t>
  </si>
  <si>
    <t>0,192 50 – 0,262 00km; 68,0*0,4*0,4</t>
  </si>
  <si>
    <t>0,270 00 – 0,336 00km; 69,0*0,4*0,4</t>
  </si>
  <si>
    <t>Pro zřízení zasakovací rýhy</t>
  </si>
  <si>
    <t>0,010 50 – 0,012 50km; 2,0*2,0*1,5</t>
  </si>
  <si>
    <t>0,109 50 – 0,119 50km; 1,0*10,0*1,5</t>
  </si>
  <si>
    <t>0,183 50 – 0,193 50km; 1,0*10,0*1,5</t>
  </si>
  <si>
    <t>0,261 00 – 0,271 00km; 1,0*10,0*1,5</t>
  </si>
  <si>
    <t>112251102</t>
  </si>
  <si>
    <t>Odstranění pařezů průměru přes 300 do 500 mm</t>
  </si>
  <si>
    <t>kus</t>
  </si>
  <si>
    <t>Odstranění pařezů strojně s jejich vykopáním nebo vytrháním průměru přes 300 do 500 mm</t>
  </si>
  <si>
    <t>174251202</t>
  </si>
  <si>
    <t>Zásyp jam po pařezech D pařezů přes 300 do 500 mm strojně</t>
  </si>
  <si>
    <t>Zásyp jam po pařezech strojně výkopkem z horniny získané při dobývání pařezů s hrubým urovnáním povrchu zasypávky průměru pařezu přes 300 do 500 mm</t>
  </si>
  <si>
    <t>H</t>
  </si>
  <si>
    <t>58344197</t>
  </si>
  <si>
    <t>štěrkodrť frakce 0/63</t>
  </si>
  <si>
    <t>t</t>
  </si>
  <si>
    <t>12,0*1,97</t>
  </si>
  <si>
    <t>162201422</t>
  </si>
  <si>
    <t>Vodorovné přemístění pařezů do 1 km D přes 300 do 500 mm</t>
  </si>
  <si>
    <t>Vodorovné přemístění větví, kmenů nebo pařezů s naložením, složením a dopravou do 1000 m pařezů kmenů, průměru přes 300 do 500 mm</t>
  </si>
  <si>
    <t>162301972</t>
  </si>
  <si>
    <t>Příplatek k vodorovnému přemístění pařezů D přes 300 do 500 mm ZKD 1 km</t>
  </si>
  <si>
    <t>Vodorovné přemístění větví, kmenů nebo pařezů s naložením, složením a dopravou Příplatek k cenám za každých dalších i započatých 1000 m přes 1000 m pařezů kmenů, průměru přes 300 do 500 mm</t>
  </si>
  <si>
    <t>12*4</t>
  </si>
  <si>
    <t>162351104</t>
  </si>
  <si>
    <t>Vodorovné přemístění přes 500 do 1000 m výkopku/sypaniny z horniny třídy těžitelnosti I skupiny 1 až 3</t>
  </si>
  <si>
    <t xml:space="preserve">Vodorovné přemístění výkopku nebo sypaniny po suchu 
  na obvyklém dopravním prostředku, bez naložení výkopku, avšak se složením bez rozhrnutí 
    z horniny třídy těžitelnosti II 
    skupiny 4 a 5 na vzdálenost 
      přes 4 000 do 5 000 m</t>
  </si>
  <si>
    <t>Uložení zeminy - ornice na ohumusování</t>
  </si>
  <si>
    <t>1104,24*0,15</t>
  </si>
  <si>
    <t>Rozprostření ornice na pozemky par.č. 319/11 a 319/7 - dle výkazu bilanace ornice z vynětí ze ZPF nutno rozprostřít 856,0m3</t>
  </si>
  <si>
    <t>856,0-165,636</t>
  </si>
  <si>
    <t>167151111</t>
  </si>
  <si>
    <t>Nakládání výkopku z hornin třídy těžitelnosti I skupiny 1 až 3 přes 100 m3</t>
  </si>
  <si>
    <t>Nakládání, skládání a překládání neulehlého výkopku nebo sypaniny strojně nakládání, množství přes 100 m3, z hornin třídy těžitelnosti I, skupiny 1 až 3</t>
  </si>
  <si>
    <t>171251201</t>
  </si>
  <si>
    <t>Uložení sypaniny na skládky nebo meziskládky</t>
  </si>
  <si>
    <t xml:space="preserve">Uložení sypaniny na skládky nebo meziskládky 
  bez hutnění s upravením uložené sypaniny do předepsaného tvaru</t>
  </si>
  <si>
    <t>162651112</t>
  </si>
  <si>
    <t>Vodorovné přemístění přes 4 000 do 5000 m výkopku/sypaniny z horniny třídy těžitelnosti I skupiny 1 až 3</t>
  </si>
  <si>
    <t>Odvoz na meziskládku obce, bez poplatku</t>
  </si>
  <si>
    <t>326,81</t>
  </si>
  <si>
    <t>162751117</t>
  </si>
  <si>
    <t>Vodorovné přemístění přes 9 000 do 10000 m výkopku/sypaniny z horniny třídy těžitelnosti I skupiny 1 až 3</t>
  </si>
  <si>
    <t>Odvoz na povolenou skládku do vzd. 25km</t>
  </si>
  <si>
    <t>Odkopávky tř. 3; 326,81</t>
  </si>
  <si>
    <t>Odkopávky tř. 3; 1079,39</t>
  </si>
  <si>
    <t>Hloubení rýhy; 15,6+98,52</t>
  </si>
  <si>
    <t>Odečtení rozprostření na stavbě; -856,0</t>
  </si>
  <si>
    <t>Odečtení odvoz na meziskládku obce; -326,81</t>
  </si>
  <si>
    <t>162751119</t>
  </si>
  <si>
    <t>Příplatek k vodorovnému přemístění výkopku/sypaniny z horniny třídy těžitelnosti I skupiny 1 až 3 ZKD 1000 m přes 10000 m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</si>
  <si>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</si>
  <si>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337,51*15</t>
  </si>
  <si>
    <t>171201231</t>
  </si>
  <si>
    <t>Poplatek za předání recyklačnímu zařízení zeminy a kamení kód odpadu 17 05 04</t>
  </si>
  <si>
    <t xml:space="preserve">Poplatek za uložení stavebního odpadu na recyklační skládce (skládkovné) 
  zeminy a kamení zatříděného do Katalogu odpadů pod kódem 17 05 04</t>
  </si>
  <si>
    <t>337,51*1,9</t>
  </si>
  <si>
    <t>181152302</t>
  </si>
  <si>
    <t>Úprava pláně pro silnice a dálnice v zářezech se zhutněním</t>
  </si>
  <si>
    <t>Úprava pláně na stavbách silnic a dálnic strojně v zářezech mimo skalních se zhutněním</t>
  </si>
  <si>
    <t>dle pol.č. 564861111; 2186,0</t>
  </si>
  <si>
    <t>182151111</t>
  </si>
  <si>
    <t>Svahování v zářezech v hornině třídy těžitelnosti I skupiny 1 až 3 strojně</t>
  </si>
  <si>
    <t>Svahování trvalých svahů do projektovaných profilů strojně s potřebným přemístěním výkopku při svahování v zářezech v hornině třídy těžitelnosti I, skupiny 1 až 3</t>
  </si>
  <si>
    <t>Dle výkazu kubatur; 579,72</t>
  </si>
  <si>
    <t>182251101</t>
  </si>
  <si>
    <t>Svahování násypů strojně</t>
  </si>
  <si>
    <t>Svahování trvalých svahů do projektovaných profilů strojně s potřebným přemístěním výkopku při svahování násypů v jakékoliv hornině</t>
  </si>
  <si>
    <t>Dle výkazu kubatur; 524,52</t>
  </si>
  <si>
    <t>181351115</t>
  </si>
  <si>
    <t>Rozprostření ornice tl vrstvy přes 250 do 300 mm pl přes 500 m2 v rovině nebo ve svahu do 1:5 strojně</t>
  </si>
  <si>
    <t>Rozprostření a urovnání ornice v rovině nebo ve svahu sklonu do 1:5 strojně při souvislé ploše přes 500 m2, tl. vrstvy přes 250 do 300 mm</t>
  </si>
  <si>
    <t>Rozprostření ornice na pozemky par.č. 319/11 a 319/7 - dle výkazu bilanace ornice z vynětí ze ZPF nutno rozprostřít 856,0m3, odečtení ornice na ohumusování u komunikace</t>
  </si>
  <si>
    <t>856,0-165,636 = 690,36m3</t>
  </si>
  <si>
    <t>690,36/0,3</t>
  </si>
  <si>
    <t>181411131</t>
  </si>
  <si>
    <t>Založení parkového trávníku výsevem pl do 1000 m2 v rovině a ve svahu do 1:5</t>
  </si>
  <si>
    <t>Založení trávníku na půdě předem připravené plochy do 1000 m2 výsevem včetně utažení parkového v rovině nebo na svahu do 1:5</t>
  </si>
  <si>
    <t>579,72+524,52</t>
  </si>
  <si>
    <t>181351113</t>
  </si>
  <si>
    <t>Rozprostření ornice tl vrstvy do 200 mm pl přes 500 m2 v rovině nebo ve svahu do 1:5 strojně</t>
  </si>
  <si>
    <t>Rozprostření a urovnání ornice v rovině nebo ve svahu sklonu do 1:5 strojně při souvislé ploše přes 500 m2, tl. vrstvy do 200 mm</t>
  </si>
  <si>
    <t>00572474</t>
  </si>
  <si>
    <t>osivo směs travní krajinná-svahová</t>
  </si>
  <si>
    <t>kg</t>
  </si>
  <si>
    <t>1104,24*0,035</t>
  </si>
  <si>
    <t>174151101</t>
  </si>
  <si>
    <t>Zásyp jam, šachet rýh nebo kolem objektů sypaninou se zhutněním</t>
  </si>
  <si>
    <t xml:space="preserve">Zásyp sypaninou z jakékoliv horniny strojně 
  s uložením výkopku ve vrstvách 
    se zhutněním 
      jam, šachet, rýh nebo kolem objektů v těchto vykopávkách</t>
  </si>
  <si>
    <t>58343959</t>
  </si>
  <si>
    <t>kamenivo drcené hrubé frakce 32/63</t>
  </si>
  <si>
    <t>36,0*1,97</t>
  </si>
  <si>
    <t>175151101</t>
  </si>
  <si>
    <t>Obsypání potrubí strojně sypaninou bez prohození, uloženou do 3 m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</si>
  <si>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</si>
  <si>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58343872</t>
  </si>
  <si>
    <t>kamenivo drcené hrubé frakce 8/16</t>
  </si>
  <si>
    <t>47,52*1,97</t>
  </si>
  <si>
    <t>211971121</t>
  </si>
  <si>
    <t>Zřízení opláštění žeber nebo trativodů geotextilií v rýze nebo zářezu sklonu přes 1:2 š do 2,5 m</t>
  </si>
  <si>
    <t>Zřízení opláštění výplně z geotextilie odvodňovacích žeber nebo trativodů v rýze nebo zářezu se stěnami svislými nebo šikmými o sklonu přes 1:2 při rozvinuté šířce opláštění do 2,5 m</t>
  </si>
  <si>
    <t>0,009 50 – 0,043 50km; 31,0*(0,6+0,4+0,4+0,4)</t>
  </si>
  <si>
    <t>0,043 50 – 0,110 50km; 63,0*(0,6+0,4+0,4+0,4)</t>
  </si>
  <si>
    <t>0,118 50 – 0,184 50km; 66,0*(0,6+0,4+0,4+0,4)</t>
  </si>
  <si>
    <t>0,192 50 – 0,262 00km; 68,0*(0,6+0,4+0,4+0,4)</t>
  </si>
  <si>
    <t>0,270 00 – 0,336 00km; 69,0*(0,6+0,4+0,4+0,4)</t>
  </si>
  <si>
    <t>0,010 50 – 0,012 50km; 2,0*1,5*4+2,5*2,5*4</t>
  </si>
  <si>
    <t>0,109 50 – 0,119 50km; 10*1,5*2+1,0*1,5*2+10,0*1,5</t>
  </si>
  <si>
    <t>0,183 50 – 0,193 50km; 10*1,5*2+1,0*1,5*2+10,0*1,5</t>
  </si>
  <si>
    <t>0,261 00 – 0,271 00km; 10*1,5*2+1,0*1,5*2+10,0*1,5</t>
  </si>
  <si>
    <t>69311080</t>
  </si>
  <si>
    <t>geotextilie netkaná separační, ochranná, filtrační, drenážní PES 200g/m2</t>
  </si>
  <si>
    <t>212751106</t>
  </si>
  <si>
    <t>Trativod z drenážních trubek flexibilních PVC-U SN 4 perforace 360° včetně lože otevřený výkop DN 160 pro meliorace</t>
  </si>
  <si>
    <t xml:space="preserve">Trativody z drenážních a melioračních trubek pro meliorace, dočasné nebo odlehčovací drenáže 
  se zřízením štěrkového lože pod trubky a s jejich obsypem 
    v otevřeném výkopu 
    trubka flexibilní PVC-U 
    SN 4 
    celoperforovaná 360 st. 
      DN 160</t>
  </si>
  <si>
    <t>0,009 50 – 0,043 50km; 31,0</t>
  </si>
  <si>
    <t>0,043 50 – 0,110 50km; 63,0</t>
  </si>
  <si>
    <t>0,118 50 – 0,184 50km; 66,0</t>
  </si>
  <si>
    <t>0,192 50 – 0,262 00km; 68,0</t>
  </si>
  <si>
    <t>0,270 00 – 0,336 00km; 69,0</t>
  </si>
  <si>
    <t>561061121</t>
  </si>
  <si>
    <t>Zřízení podkladu ze zeminy upravené vápnem, cementem, směsnými pojivy tl přes 350 do 400 mm pl přes 1000 do 5000 m2</t>
  </si>
  <si>
    <t>Zřízení podkladu ze zeminy upravené hydraulickými pojivy vápnem, cementem nebo směsnými pojivy (materiál ve specifikaci) s rozprostřením, promísením, vlhčením, zhutněním a ošetřením vodou plochy přes 1 000 do 5 000 m2, tloušťka po zhutnění přes 350 do 400 mm</t>
  </si>
  <si>
    <t>Čerpáno se souhlasem investora</t>
  </si>
  <si>
    <t>Úprava podloží vozovky směsnými hydraulickými pojivy v tl.400mm</t>
  </si>
  <si>
    <t>poměr pojiva bude laboratorně ověřen před realizací stavby, v režii zhotovitele stavby</t>
  </si>
  <si>
    <t>2186,0</t>
  </si>
  <si>
    <t>x58591063</t>
  </si>
  <si>
    <t>Pojivo hydraulické pro stabilizaci zemin</t>
  </si>
  <si>
    <t>Přesné množství a typ pojiva bude stanoven ověřovacích laboratorních zkoušek v předstihu</t>
  </si>
  <si>
    <t>Předpoklad použití 88,4kg/m3</t>
  </si>
  <si>
    <t>88,4*0,001*2186,0*0,4</t>
  </si>
  <si>
    <t>564851111</t>
  </si>
  <si>
    <t>Podklad ze štěrkodrtě ŠD plochy přes 100 m2 tl 150 mm</t>
  </si>
  <si>
    <t>Podklad ze štěrkodrti ŠD s rozprostřením a zhutněním plochy přes 100 m2, po zhutnění tl. 150 mm</t>
  </si>
  <si>
    <t>Krytová vrstva</t>
  </si>
  <si>
    <t>5,0*346,7</t>
  </si>
  <si>
    <t>rozšíření na ZÚ; 14,0+17,0</t>
  </si>
  <si>
    <t>rozšíření na KÚ - točna; 65,0</t>
  </si>
  <si>
    <t>564871111</t>
  </si>
  <si>
    <t>Podklad ze štěrkodrtě ŠD plochy přes 100 m2 tl 250 mm</t>
  </si>
  <si>
    <t>Podklad ze štěrkodrti ŠD s rozprostřením a zhutněním plochy přes 100 m2, po zhutnění tl. 250 mm</t>
  </si>
  <si>
    <t>Podkladní vrstva</t>
  </si>
  <si>
    <t>dle pol.č. 364851111; 1829,5</t>
  </si>
  <si>
    <t>rozšíření vrstvy pod krajnicí, dle pol.č. 569851111; 356,5</t>
  </si>
  <si>
    <t>569851111</t>
  </si>
  <si>
    <t>Zpevnění krajnic štěrkodrtí tl 150 mm</t>
  </si>
  <si>
    <t>Zpevnění krajnic nebo komunikací pro pěší s rozprostřením a zhutněním, po zhutnění štěrkodrtí tl. 150 mm</t>
  </si>
  <si>
    <t>Pravostranná krajnice; 343,0*0,5+12,0*0,5+5,0*0,5</t>
  </si>
  <si>
    <t>Levostranná krajnice; 353,0*0,5</t>
  </si>
  <si>
    <t>577144111</t>
  </si>
  <si>
    <t>Asfaltový beton vrstva obrusná ACO 11+ tř. I tl 50 mm š do 3 m z nemodifikovaného asfaltu</t>
  </si>
  <si>
    <t>Asfaltový beton vrstva obrusná ACO 11 z nemodifikovaného asfaltu s rozprostřením a se zhutněním ACO 11+ v pruhu šířky přes 1,5 do 3 m, po zhutnění tl. 50 mm</t>
  </si>
  <si>
    <t>Oprava obrusné vrstvy v místě napojení ZÚ</t>
  </si>
  <si>
    <t>919122112</t>
  </si>
  <si>
    <t>Těsnění spár zálivkou za tepla pro komůrky š 10 mm hl 25 mm s těsnicím profilem</t>
  </si>
  <si>
    <t>Utěsnění dilatačních spár zálivkou za tepla v cementobetonovém nebo živičném krytu včetně adhezního nátěru s těsnicím profilem pod zálivkou, pro komůrky šířky 10 mm, hloubky 25 mm</t>
  </si>
  <si>
    <t>20,0+1,5+1,5</t>
  </si>
  <si>
    <t>919735112</t>
  </si>
  <si>
    <t>Řezání stávajícího živičného krytu hl přes 50 do 100 mm</t>
  </si>
  <si>
    <t xml:space="preserve">Řezání stávajícího živičného krytu nebo podkladu  
  hloubky 
    přes 50 do 100 mm</t>
  </si>
  <si>
    <t>916131213</t>
  </si>
  <si>
    <t>Osazení silničního obrubníku betonového stojatého s boční opěrou do lože z betonu prostého</t>
  </si>
  <si>
    <t xml:space="preserve">Osazení chodníkového obrubníku betonového 
  se zřízením lože, s vyplněním a zatřením spár cementovou maltou 
    stojatého 
    s boční opěrou z betonu prostého, do lože 
      z betonu prostého</t>
  </si>
  <si>
    <t>59217031</t>
  </si>
  <si>
    <t>obrubník silniční betonový 1000x150x250mm</t>
  </si>
  <si>
    <t>916991121</t>
  </si>
  <si>
    <t>Lože pod obrubníky, krajníky nebo obruby z dlažebních kostek z betonu prostého</t>
  </si>
  <si>
    <t xml:space="preserve">Lože pod obrubníky, krajníky nebo obruby z dlažebních kostek  
  z betonu prostého</t>
  </si>
  <si>
    <t>20,0*0,35*0,15</t>
  </si>
  <si>
    <t>914111111</t>
  </si>
  <si>
    <t>Montáž svislé dopravní značky do velikosti 1 m2 objímkami na sloupek nebo konzolu</t>
  </si>
  <si>
    <t>Montáž svislé dopravní značky základní velikosti do 1 m2 objímkami na sloupky nebo konzoly</t>
  </si>
  <si>
    <t>P6; 1</t>
  </si>
  <si>
    <t>P2; 1</t>
  </si>
  <si>
    <t>E2b; 1</t>
  </si>
  <si>
    <t>IP10a; 1</t>
  </si>
  <si>
    <t>914511112</t>
  </si>
  <si>
    <t>Montáž sloupku dopravních značek délky do 3,5 m s betonovým základem a patkou D 60 mm</t>
  </si>
  <si>
    <t xml:space="preserve">Montáž sloupku dopravních značek  
  délky do 3,5 m 
    do hliníkové patky</t>
  </si>
  <si>
    <t>914531111</t>
  </si>
  <si>
    <t>Montáž nástavce na sloupky velikosti do 1 m2 pro uchycení dopravních značek</t>
  </si>
  <si>
    <t xml:space="preserve">Montáž konzol nebo nástavců pro osazení dopravních značek  
  velikosti do 1 m2 
    na sloupek</t>
  </si>
  <si>
    <t>40445225</t>
  </si>
  <si>
    <t>sloupek pro dopravní značku Zn D 60mm v 3,5m</t>
  </si>
  <si>
    <t>Sloupek Zn 60 - 350</t>
  </si>
  <si>
    <t>40445240</t>
  </si>
  <si>
    <t>patka pro sloupek Al D 60mm</t>
  </si>
  <si>
    <t>Patka hliníková pro sloupek D 60 mm</t>
  </si>
  <si>
    <t>40445253</t>
  </si>
  <si>
    <t>víčko plastové na sloupek D 60mm</t>
  </si>
  <si>
    <t>Víčko plastové na sloupek 60</t>
  </si>
  <si>
    <t>40445256</t>
  </si>
  <si>
    <t>svorka upínací na sloupek dopravní značky D 60mm</t>
  </si>
  <si>
    <t>Upínací svorka na sloupek D 60 mm</t>
  </si>
  <si>
    <t>40445612</t>
  </si>
  <si>
    <t>značky upravující přednost P2, P3, P8 750mm</t>
  </si>
  <si>
    <t>40445622</t>
  </si>
  <si>
    <t>informativní značky provozní IP1-IP3, IP4b-IP7, IP10a, b 750x750mm</t>
  </si>
  <si>
    <t>40445647</t>
  </si>
  <si>
    <t>dodatkové tabulky E1, E2a,b , E6, E9, E10 E12c, E17 500x500mm</t>
  </si>
  <si>
    <t>40445615</t>
  </si>
  <si>
    <t>značky upravující přednost P6 700mm</t>
  </si>
  <si>
    <t>MP</t>
  </si>
  <si>
    <t>460671113</t>
  </si>
  <si>
    <t>Výstražná fólie pro krytí kabelů šířky přes 25 do 35 cm</t>
  </si>
  <si>
    <t xml:space="preserve">Výstražná fólie z PVC pro krytí kabelů 
  včetně vyrovnání povrchu rýhy, rozvinutí a uložení fólie 
    šířky 
      do 34 cm</t>
  </si>
  <si>
    <t>460451462</t>
  </si>
  <si>
    <t>Zásyp kabelových rýh strojně se zhutněním š 65 cm hl 80 cm z horniny tř I skupiny 3</t>
  </si>
  <si>
    <t xml:space="preserve">Zásyp kabelových rýh ručně 
  s uložením výkopku ve vrstvách včetně zhutnění a urovnání povrchu 
    šířky 35 cm 
    hloubky 80 cm, v hornině 
      třídy 3</t>
  </si>
  <si>
    <t>58337303</t>
  </si>
  <si>
    <t>štěrkopísek frakce 0/8</t>
  </si>
  <si>
    <t>štěrkopísek frakce 0-8</t>
  </si>
  <si>
    <t>0,6*0,8*18,0*1,97</t>
  </si>
  <si>
    <t>997211511</t>
  </si>
  <si>
    <t>Vodorovná doprava suti po suchu na vzdálenost do 1 km</t>
  </si>
  <si>
    <t xml:space="preserve">Vodorovná doprava suti nebo vybouraných hmot  
  suti 
    se složením a hrubým urovnáním, na vzdálenost 
      do 1 km</t>
  </si>
  <si>
    <t>beton; 4,1</t>
  </si>
  <si>
    <t>živice; 3,45</t>
  </si>
  <si>
    <t>997211519</t>
  </si>
  <si>
    <t>Příplatek ZKD 1 km u vodorovné dopravy suti</t>
  </si>
  <si>
    <t xml:space="preserve">Vodorovná doprava suti nebo vybouraných hmot  
  suti 
    se složením a hrubým urovnáním, na vzdálenost 
    Příplatek k ceně 
      za každý další i započatý 1 km přes 1 km</t>
  </si>
  <si>
    <t>7,55*24</t>
  </si>
  <si>
    <t>997211611</t>
  </si>
  <si>
    <t>Nakládání suti na dopravní prostředky pro vodorovnou dopravu</t>
  </si>
  <si>
    <t xml:space="preserve">Nakládání suti nebo vybouraných hmot  
  na dopravní prostředky pro vodorovnou dopravu 
    suti</t>
  </si>
  <si>
    <t>997013861</t>
  </si>
  <si>
    <t>Poplatek za předání recyklačnímu zařízení stavebního odpadu z prostého betonu kód odpadu 17 01 01</t>
  </si>
  <si>
    <t xml:space="preserve">Poplatek za uložení stavebního odpadu na recyklační skládce (skládkovné) 
  z prostého betonu zatříděného do Katalogu odpadů pod kódem 17 01 01</t>
  </si>
  <si>
    <t>997013875</t>
  </si>
  <si>
    <t>Poplatek za předání recyklačnímu zařízení stavebního odpadu asfaltového bez obsahu dehtu kód odpadu 17 03 02</t>
  </si>
  <si>
    <t xml:space="preserve">Poplatek za uložení stavebního odpadu na recyklační skládce (skládkovné) 
  asfaltového bez obsahu dehtu zatříděného do Katalogu odpadů pod kódem 17 03 02</t>
  </si>
  <si>
    <t>998225111</t>
  </si>
  <si>
    <t>Přesun hmot pro pozemní komunikace s krytem z kamene, monolitickým betonovým nebo živičným</t>
  </si>
  <si>
    <t>Přesun hmot pro komunikace s krytem z kameniva, monolitickým betonovým nebo živičným dopravní vzdálenost do 200 m jakékoliv délky objektu</t>
  </si>
  <si>
    <t>741110053x</t>
  </si>
  <si>
    <t>Montáž trubka plastová ohebná D 110 mm, dělená</t>
  </si>
  <si>
    <t xml:space="preserve">Montáž trubek elektroinstalačních s nasunutím nebo našroubováním do krabic 
  plastových ohebných, uložených 
    volně, vnější D 
      přes 35 mm</t>
  </si>
  <si>
    <t>0,006 00km; 8,0*2</t>
  </si>
  <si>
    <t>0,109 00km; 18,0*2</t>
  </si>
  <si>
    <t>34571098</t>
  </si>
  <si>
    <t>trubka elektroinstalační dělená (chránička) D 100/110mm, HDPE</t>
  </si>
  <si>
    <t>34571357</t>
  </si>
  <si>
    <t>trubka elektroinstalační ohebná dvouplášťová korugovaná HDPE (chránička) D 108/125mm</t>
  </si>
</sst>
</file>

<file path=xl/styles.xml><?xml version="1.0" encoding="utf-8"?>
<styleSheet xmlns="http://schemas.openxmlformats.org/spreadsheetml/2006/main">
  <numFmts count="7">
    <numFmt numFmtId="164" formatCode="_(#,##0_);[Red]\-\ #,##0_);&quot;–&quot;??;_(@_)"/>
    <numFmt numFmtId="165" formatCode="_(#,##0.00_);[Red]\-\ #,##0.00_);&quot;–&quot;??;_(@_)"/>
    <numFmt numFmtId="166" formatCode="_(#,##0.00_);[Red]\-\ #,##0.0_);&quot;–&quot;??;_(@_)"/>
    <numFmt numFmtId="167" formatCode="d/m/yyyy;@"/>
    <numFmt numFmtId="168" formatCode="_(#,##0.000_);[Red]\-\ #,##0.000_);&quot;–&quot;??;_(@_)"/>
    <numFmt numFmtId="169" formatCode="_(#,##0.0&quot; %&quot;_);[Red]\-\ #,##0.0&quot; %&quot;_);&quot;–&quot;??;_(@_)"/>
    <numFmt numFmtId="170" formatCode="yyyy"/>
  </numFmts>
  <fonts count="45">
    <font>
      <sz val="10"/>
      <color theme="1"/>
      <name val="Arial"/>
      <family val="2"/>
      <charset val="238"/>
    </font>
    <font>
      <sz val="10"/>
      <color auto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4"/>
      <color rgb="FFFFFFFF"/>
      <name val="Cambria"/>
      <family val="1"/>
    </font>
    <font>
      <sz val="10"/>
      <color rgb="FFFFFFFF"/>
      <name val="Arial"/>
      <family val="2"/>
    </font>
    <font>
      <b/>
      <sz val="12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8"/>
      <color rgb="FF806000"/>
      <name val="Arial"/>
      <family val="2"/>
      <charset val="238"/>
    </font>
    <font>
      <b/>
      <i/>
      <sz val="8"/>
      <color rgb="FF595982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9"/>
      <color theme="1"/>
      <name val="Arial"/>
      <family val="2"/>
      <charset val="238"/>
    </font>
    <font>
      <sz val="10"/>
      <color rgb="FF777777"/>
      <name val="Arial"/>
      <family val="2"/>
      <charset val="238"/>
    </font>
    <font>
      <sz val="10"/>
      <color rgb="FFFFFFFF"/>
      <name val="Arial"/>
      <family val="2"/>
      <charset val="238"/>
    </font>
    <font>
      <b/>
      <sz val="10"/>
      <color rgb="FFFFFFFF"/>
      <name val="Arial"/>
      <family val="2"/>
      <charset val="238"/>
    </font>
    <font>
      <sz val="10"/>
      <color rgb="FF0070C0"/>
      <name val="Arial"/>
      <family val="2"/>
      <charset val="238"/>
    </font>
    <font>
      <i/>
      <sz val="9"/>
      <color theme="1"/>
      <name val="Arial"/>
      <family val="2"/>
      <charset val="238"/>
    </font>
    <font>
      <b/>
      <sz val="10"/>
      <color rgb="FF0070C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7030A0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sz val="7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538DD5"/>
        <bgColor rgb="FF000000"/>
      </patternFill>
    </fill>
    <fill>
      <patternFill patternType="solid">
        <fgColor rgb="FFFFFF00"/>
        <bgColor auto="1"/>
      </patternFill>
    </fill>
    <fill>
      <patternFill patternType="solid">
        <fgColor rgb="FF528FD5"/>
        <bgColor auto="1"/>
      </patternFill>
    </fill>
    <fill>
      <patternFill patternType="solid">
        <fgColor rgb="FFDDDDDD"/>
        <bgColor auto="1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fontId="0" numFmtId="0" fillId="0" borderId="0"/>
  </cellStyleXfs>
  <cellXfs count="299">
    <xf fontId="0" numFmtId="0" fillId="0" borderId="0" xfId="0"/>
    <xf applyFont="1" applyFill="1" applyBorder="1" fontId="4" numFmtId="0" fillId="2" borderId="0" xfId="0"/>
    <xf applyFont="1" applyFill="1" applyBorder="1" fontId="1" numFmtId="0" fillId="3" borderId="0" xfId="0"/>
    <xf applyFont="1" applyFill="1" applyBorder="1" fontId="1" numFmtId="0" fillId="0" borderId="0" xfId="0"/>
    <xf applyFont="1" applyFill="1" applyBorder="1" applyAlignment="1" fontId="5" numFmtId="0" fillId="4" borderId="2" xfId="0">
      <alignment wrapText="1"/>
    </xf>
    <xf applyFont="1" fontId="6" numFmtId="0" fillId="0" borderId="0" xfId="0"/>
    <xf applyFont="1" applyAlignment="1" fontId="7" numFmtId="0" fillId="0" borderId="0" xfId="0">
      <alignment horizontal="left" indent="6"/>
    </xf>
    <xf applyFont="1" fontId="8" numFmtId="0" fillId="0" borderId="0" xfId="0"/>
    <xf applyFont="1" applyAlignment="1" fontId="9" numFmtId="0" fillId="0" borderId="0" xfId="0">
      <alignment horizontal="left" vertical="top"/>
    </xf>
    <xf applyNumberFormat="1" fontId="0" numFmtId="49" fillId="0" borderId="0" xfId="0"/>
    <xf applyNumberFormat="1" fontId="0" numFmtId="164" fillId="0" borderId="0" xfId="0"/>
    <xf applyNumberFormat="1" fontId="0" numFmtId="166" fillId="0" borderId="0" xfId="0"/>
    <xf applyNumberFormat="1" fontId="0" numFmtId="1" fillId="0" borderId="0" xfId="0"/>
    <xf applyFont="1" applyFill="1" applyAlignment="1" fontId="10" numFmtId="0" fillId="0" borderId="0" xfId="0">
      <alignment horizontal="right" vertical="top" indent="1"/>
    </xf>
    <xf applyNumberFormat="1" applyFont="1" fontId="11" numFmtId="49" fillId="0" borderId="0" xfId="0"/>
    <xf applyNumberFormat="1" applyFont="1" applyFill="1" applyBorder="1" fontId="4" numFmtId="49" fillId="2" borderId="0" xfId="0"/>
    <xf applyNumberFormat="1" applyFont="1" applyFill="1" applyBorder="1" fontId="1" numFmtId="49" fillId="3" borderId="0" xfId="0"/>
    <xf applyNumberFormat="1" applyFont="1" fontId="2" numFmtId="49" fillId="0" borderId="0" xfId="0"/>
    <xf applyNumberFormat="1" applyFont="1" applyFill="1" applyBorder="1" applyAlignment="1" fontId="5" numFmtId="49" fillId="4" borderId="2" xfId="0">
      <alignment wrapText="1"/>
    </xf>
    <xf applyNumberFormat="1" applyFont="1" applyFill="1" applyAlignment="1" fontId="12" numFmtId="49" fillId="5" borderId="0" xfId="0">
      <alignment horizontal="center"/>
    </xf>
    <xf applyNumberFormat="1" applyFont="1" applyFill="1" applyBorder="1" fontId="12" numFmtId="49" fillId="5" borderId="1" xfId="0"/>
    <xf applyNumberFormat="1" applyFill="1" fontId="0" numFmtId="49" fillId="5" borderId="0" xfId="0"/>
    <xf applyNumberFormat="1" applyFont="1" fontId="13" numFmtId="49" fillId="0" borderId="0" xfId="0"/>
    <xf applyNumberFormat="1" applyFont="1" applyFill="1" applyBorder="1" fontId="1" numFmtId="49" fillId="0" borderId="0" xfId="0"/>
    <xf applyFont="1" fontId="14" numFmtId="0" fillId="0" borderId="0" xfId="0"/>
    <xf applyNumberFormat="1" applyFill="1" fontId="0" numFmtId="49" fillId="6" borderId="0" xfId="0"/>
    <xf applyNumberFormat="1" applyFont="1" applyFill="1" fontId="15" numFmtId="49" fillId="6" borderId="0" xfId="0"/>
    <xf applyFont="1" applyFill="1" applyBorder="1" fontId="8" numFmtId="0" fillId="0" borderId="0" xfId="0"/>
    <xf applyAlignment="1" fontId="0" numFmtId="0" fillId="0" borderId="0" xfId="0"/>
    <xf applyFont="1" applyFill="1" fontId="8" numFmtId="0" fillId="0" borderId="0" xfId="0"/>
    <xf applyNumberFormat="1" applyFont="1" applyFill="1" fontId="16" numFmtId="49" fillId="6" borderId="0" xfId="0"/>
    <xf applyNumberFormat="1" applyFont="1" applyFill="1" fontId="17" numFmtId="49" fillId="6" borderId="0" xfId="0"/>
    <xf applyNumberFormat="1" applyFill="1" fontId="0" numFmtId="49" fillId="0" borderId="0" xfId="0"/>
    <xf applyNumberFormat="1" applyFont="1" applyFill="1" applyBorder="1" fontId="16" numFmtId="49" fillId="6" borderId="0" xfId="0"/>
    <xf applyNumberFormat="1" applyFont="1" fontId="8" numFmtId="49" fillId="0" borderId="0" xfId="0"/>
    <xf applyNumberFormat="1" applyFont="1" fontId="13" numFmtId="167" fillId="0" borderId="0" xfId="0" quotePrefix="1"/>
    <xf applyNumberFormat="1" applyFont="1" fontId="17" numFmtId="49" fillId="0" borderId="0" xfId="0"/>
    <xf applyNumberFormat="1" applyFont="1" fontId="18" numFmtId="49" fillId="0" borderId="0" xfId="0"/>
    <xf applyNumberFormat="1" applyFont="1" applyFill="1" fontId="19" numFmtId="49" fillId="0" borderId="0" xfId="0"/>
    <xf applyNumberFormat="1" applyFont="1" fontId="3" numFmtId="49" fillId="0" borderId="0" xfId="0"/>
    <xf applyNumberFormat="1" applyFont="1" applyFill="1" fontId="17" numFmtId="49" fillId="0" borderId="0" xfId="0"/>
    <xf applyNumberFormat="1" applyFont="1" fontId="19" numFmtId="49" fillId="0" borderId="0" xfId="0"/>
    <xf applyNumberFormat="1" applyFont="1" applyFill="1" fontId="8" numFmtId="49" fillId="6" borderId="0" xfId="0"/>
    <xf applyNumberFormat="1" applyFont="1" fontId="12" numFmtId="49" fillId="0" borderId="0" xfId="0"/>
    <xf applyNumberFormat="1" applyFont="1" fontId="0" numFmtId="49" fillId="0" borderId="0" xfId="0"/>
    <xf applyNumberFormat="1" applyFont="1" fontId="2" numFmtId="164" fillId="0" borderId="0" xfId="0"/>
    <xf applyNumberFormat="1" applyFont="1" fontId="0" numFmtId="165" fillId="0" borderId="0" xfId="0"/>
    <xf applyNumberFormat="1" applyFont="1" fontId="14" numFmtId="0" fillId="0" borderId="0" xfId="0"/>
    <xf applyFont="1" applyBorder="1" applyAlignment="1" fontId="20" numFmtId="0" fillId="0" borderId="3" xfId="0">
      <alignment horizontal="center"/>
    </xf>
    <xf applyFont="1" applyAlignment="1" fontId="21" numFmtId="0" fillId="0" borderId="0" xfId="0"/>
    <xf applyFont="1" applyAlignment="1" fontId="20" numFmtId="0" fillId="0" borderId="0" xfId="0">
      <alignment horizontal="left"/>
    </xf>
    <xf applyFont="1" applyAlignment="1" fontId="22" numFmtId="0" fillId="0" borderId="0" xfId="0">
      <alignment horizontal="left"/>
    </xf>
    <xf applyFont="1" applyFill="1" applyBorder="1" fontId="23" numFmtId="0" fillId="0" borderId="0" xfId="0"/>
    <xf applyFont="1" applyFill="1" applyAlignment="1" fontId="22" numFmtId="0" fillId="0" borderId="0" xfId="0">
      <alignment horizontal="right" vertical="top" indent="1"/>
    </xf>
    <xf applyFont="1" applyAlignment="1" fontId="22" numFmtId="0" fillId="0" borderId="0" xfId="0">
      <alignment horizontal="left" vertical="top"/>
    </xf>
    <xf applyFont="1" applyFill="1" applyBorder="1" applyAlignment="1" fontId="20" numFmtId="0" fillId="0" borderId="3" xfId="0">
      <alignment horizontal="center"/>
    </xf>
    <xf applyFont="1" fontId="23" numFmtId="0" fillId="0" borderId="0" xfId="0"/>
    <xf applyNumberFormat="1" applyFont="1" fontId="23" numFmtId="49" fillId="0" borderId="0" xfId="0"/>
    <xf applyNumberFormat="1" applyFont="1" fontId="23" numFmtId="166" fillId="0" borderId="0" xfId="0"/>
    <xf applyFont="1" fontId="11" numFmtId="0" fillId="0" borderId="0" xfId="0"/>
    <xf applyNumberFormat="1" applyFont="1" fontId="0" numFmtId="168" fillId="0" borderId="0" xfId="0"/>
    <xf applyFont="1" fontId="24" numFmtId="0" fillId="0" borderId="0" xfId="0"/>
    <xf applyFont="1" fontId="25" numFmtId="0" fillId="0" borderId="0" xfId="0"/>
    <xf applyFont="1" fontId="26" numFmtId="0" fillId="0" borderId="0" xfId="0"/>
    <xf applyFont="1" applyBorder="1" fontId="24" numFmtId="0" fillId="0" borderId="0" xfId="0"/>
    <xf applyFont="1" applyBorder="1" fontId="25" numFmtId="0" fillId="0" borderId="0" xfId="0"/>
    <xf applyFont="1" applyBorder="1" applyAlignment="1" fontId="24" numFmtId="0" fillId="0" borderId="0" xfId="0">
      <alignment horizontal="left"/>
    </xf>
    <xf applyFont="1" fontId="27" numFmtId="0" fillId="0" borderId="0" xfId="0"/>
    <xf applyFont="1" fontId="28" numFmtId="0" fillId="0" borderId="0" xfId="0"/>
    <xf applyFont="1" applyFill="1" fontId="25" numFmtId="0" fillId="7" borderId="0" xfId="0"/>
    <xf applyFont="1" applyFill="1" fontId="27" numFmtId="0" fillId="0" borderId="0" xfId="0"/>
    <xf applyFont="1" applyFill="1" fontId="25" numFmtId="0" fillId="0" borderId="0" xfId="0"/>
    <xf applyFont="1" applyAlignment="1" fontId="24" numFmtId="0" fillId="0" borderId="0" xfId="0">
      <alignment horizontal="left"/>
    </xf>
    <xf applyFont="1" applyAlignment="1" fontId="25" numFmtId="0" fillId="0" borderId="0" xfId="0">
      <alignment horizontal="right" vertical="top"/>
    </xf>
    <xf applyFont="1" applyAlignment="1" fontId="25" numFmtId="0" fillId="0" borderId="0" xfId="0">
      <alignment horizontal="left" vertical="top" wrapText="1"/>
    </xf>
    <xf applyFont="1" applyAlignment="1" fontId="25" numFmtId="0" fillId="0" borderId="0" xfId="0">
      <alignment horizontal="left" vertical="top" wrapText="1" indent="1"/>
    </xf>
    <xf applyFont="1" applyAlignment="1" fontId="25" numFmtId="0" fillId="0" borderId="0" xfId="0">
      <alignment horizontal="left" vertical="top" wrapText="1" indent="2"/>
    </xf>
    <xf applyFont="1" applyAlignment="1" fontId="25" numFmtId="0" fillId="0" borderId="0" xfId="0">
      <alignment horizontal="left" vertical="top" wrapText="1" indent="3"/>
    </xf>
    <xf applyFont="1" applyAlignment="1" fontId="25" numFmtId="0" fillId="0" borderId="0" xfId="0">
      <alignment horizontal="left" vertical="top" wrapText="1" indent="4"/>
    </xf>
    <xf applyFont="1" applyAlignment="1" fontId="25" numFmtId="0" fillId="0" borderId="0" xfId="0">
      <alignment horizontal="left" vertical="top" wrapText="1" indent="5"/>
    </xf>
    <xf applyFont="1" applyAlignment="1" fontId="25" numFmtId="0" fillId="0" borderId="0" xfId="0">
      <alignment horizontal="left" vertical="top" wrapText="1" indent="6"/>
    </xf>
    <xf applyFont="1" applyBorder="1" fontId="25" numFmtId="0" fillId="0" borderId="3" xfId="0"/>
    <xf applyFont="1" applyBorder="1" applyAlignment="1" fontId="25" numFmtId="0" fillId="0" borderId="0" xfId="0">
      <alignment horizontal="left" vertical="top"/>
    </xf>
    <xf applyFont="1" applyBorder="1" applyAlignment="1" fontId="25" numFmtId="0" fillId="0" borderId="0" xfId="0">
      <alignment horizontal="right" vertical="top"/>
    </xf>
    <xf applyFont="1" applyAlignment="1" fontId="25" numFmtId="0" fillId="0" borderId="0" xfId="0">
      <alignment horizontal="left" vertical="top" indent="1"/>
    </xf>
    <xf applyFont="1" applyAlignment="1" fontId="29" numFmtId="0" fillId="0" borderId="0" xfId="0">
      <alignment horizontal="left" vertical="top" indent="1"/>
    </xf>
    <xf applyFont="1" applyBorder="1" applyAlignment="1" fontId="25" numFmtId="0" fillId="0" borderId="3" xfId="0">
      <alignment horizontal="left" vertical="top" indent="1"/>
    </xf>
    <xf applyFont="1" applyBorder="1" applyAlignment="1" fontId="25" numFmtId="0" fillId="0" borderId="3" xfId="0">
      <alignment horizontal="right" vertical="top"/>
    </xf>
    <xf applyFont="1" applyFill="1" applyAlignment="1" fontId="24" numFmtId="0" fillId="0" borderId="0" xfId="0">
      <alignment horizontal="center"/>
    </xf>
    <xf applyFont="1" applyAlignment="1" fontId="28" numFmtId="0" fillId="0" borderId="0" xfId="0">
      <alignment horizontal="left"/>
    </xf>
    <xf applyFont="1" applyFill="1" applyAlignment="1" fontId="24" numFmtId="0" fillId="5" borderId="0" xfId="0">
      <alignment horizontal="center"/>
    </xf>
    <xf applyFont="1" applyFill="1" applyAlignment="1" fontId="24" numFmtId="0" fillId="0" borderId="0" xfId="0">
      <alignment horizontal="left"/>
    </xf>
    <xf applyFont="1" applyAlignment="1" fontId="27" numFmtId="0" fillId="0" borderId="0" xfId="0">
      <alignment horizontal="right" vertical="top"/>
    </xf>
    <xf applyFont="1" applyAlignment="1" fontId="24" numFmtId="0" fillId="0" borderId="0" xfId="0"/>
    <xf applyFont="1" applyFill="1" applyBorder="1" applyAlignment="1" fontId="25" numFmtId="0" fillId="0" borderId="0" xfId="0">
      <alignment horizontal="left" vertical="top" wrapText="1"/>
    </xf>
    <xf applyFont="1" applyAlignment="1" fontId="24" numFmtId="0" fillId="0" borderId="0" xfId="0">
      <alignment horizontal="left" vertical="top" wrapText="1"/>
    </xf>
    <xf applyFont="1" applyAlignment="1" fontId="24" numFmtId="0" fillId="0" borderId="0" xfId="0">
      <alignment horizontal="right" vertical="top"/>
    </xf>
    <xf applyNumberFormat="1" fontId="0" numFmtId="169" fillId="0" borderId="0" xfId="0"/>
    <xf applyFont="1" applyBorder="1" applyAlignment="1" fontId="24" numFmtId="0" fillId="0" borderId="4" xfId="0">
      <alignment horizontal="left" vertical="top" wrapText="1"/>
    </xf>
    <xf applyFont="1" applyBorder="1" applyAlignment="1" fontId="25" numFmtId="0" fillId="0" borderId="4" xfId="0">
      <alignment horizontal="center" vertical="top"/>
    </xf>
    <xf applyFont="1" applyBorder="1" applyAlignment="1" fontId="25" numFmtId="0" fillId="0" borderId="5" xfId="0">
      <alignment horizontal="center" vertical="top"/>
    </xf>
    <xf applyFont="1" applyBorder="1" applyAlignment="1" fontId="25" numFmtId="0" fillId="0" borderId="5" xfId="0">
      <alignment horizontal="right" vertical="top"/>
    </xf>
    <xf applyFont="1" applyBorder="1" applyAlignment="1" fontId="25" numFmtId="0" fillId="0" borderId="5" xfId="0">
      <alignment horizontal="left" vertical="top" wrapText="1"/>
    </xf>
    <xf applyFont="1" applyBorder="1" applyAlignment="1" fontId="25" numFmtId="0" fillId="0" borderId="5" xfId="0">
      <alignment horizontal="left" vertical="top"/>
    </xf>
    <xf applyFont="1" applyBorder="1" fontId="25" numFmtId="0" fillId="0" borderId="5" xfId="0"/>
    <xf applyNumberFormat="1" applyFont="1" applyBorder="1" applyAlignment="1" fontId="29" numFmtId="0" fillId="0" borderId="5" xfId="0">
      <alignment horizontal="left" vertical="top" wrapText="1"/>
    </xf>
    <xf applyFont="1" applyBorder="1" applyAlignment="1" fontId="24" numFmtId="0" fillId="0" borderId="5" xfId="0">
      <alignment horizontal="right" vertical="top" wrapText="1" indent="1"/>
    </xf>
    <xf applyFont="1" applyAlignment="1" fontId="21" numFmtId="0" fillId="0" borderId="0" xfId="0">
      <alignment horizontal="left"/>
    </xf>
    <xf applyFont="1" applyAlignment="1" fontId="30" numFmtId="0" fillId="0" borderId="0" xfId="0">
      <alignment horizontal="left"/>
    </xf>
    <xf applyFont="1" applyFill="1" applyAlignment="1" fontId="31" numFmtId="0" fillId="0" borderId="0" xfId="0">
      <alignment horizontal="right" vertical="top" indent="1"/>
    </xf>
    <xf applyFont="1" applyAlignment="1" fontId="31" numFmtId="0" fillId="0" borderId="0" xfId="0">
      <alignment horizontal="left" vertical="top"/>
    </xf>
    <xf applyFont="1" applyBorder="1" applyAlignment="1" fontId="24" numFmtId="0" fillId="0" borderId="0" xfId="0">
      <alignment horizontal="left" vertical="top"/>
    </xf>
    <xf applyFont="1" applyBorder="1" applyAlignment="1" fontId="24" numFmtId="0" fillId="0" borderId="0" xfId="0">
      <alignment horizontal="left" vertical="top" wrapText="1"/>
    </xf>
    <xf applyFont="1" applyBorder="1" applyAlignment="1" fontId="24" numFmtId="0" fillId="0" borderId="0" xfId="0">
      <alignment horizontal="right" vertical="top"/>
    </xf>
    <xf applyFont="1" applyAlignment="1" fontId="26" numFmtId="0" fillId="0" borderId="0" xfId="0">
      <alignment horizontal="left" vertical="top" wrapText="1"/>
    </xf>
    <xf applyFont="1" applyAlignment="1" fontId="25" numFmtId="0" fillId="0" borderId="0" xfId="0">
      <alignment horizontal="center" vertical="top"/>
    </xf>
    <xf applyFont="1" applyAlignment="1" fontId="25" numFmtId="0" fillId="0" borderId="0" xfId="0">
      <alignment horizontal="left" vertical="top"/>
    </xf>
    <xf applyFont="1" applyFill="1" applyAlignment="1" fontId="32" numFmtId="0" fillId="0" borderId="0" xfId="0">
      <alignment horizontal="right" vertical="top" indent="1"/>
    </xf>
    <xf applyFont="1" applyAlignment="1" fontId="32" numFmtId="0" fillId="0" borderId="0" xfId="0">
      <alignment horizontal="left" vertical="top"/>
    </xf>
    <xf applyFont="1" applyBorder="1" applyAlignment="1" applyProtection="1" fontId="26" numFmtId="0" fillId="0" borderId="5" xfId="0">
      <alignment horizontal="right" vertical="top"/>
      <protection locked="0"/>
    </xf>
    <xf applyFont="1" applyAlignment="1" fontId="24" numFmtId="0" fillId="0" borderId="0" xfId="0">
      <alignment horizontal="left" vertical="top" wrapText="1"/>
    </xf>
    <xf applyFont="1" fontId="33" numFmtId="0" fillId="0" borderId="0" xfId="0"/>
    <xf applyFont="1" applyAlignment="1" fontId="25" numFmtId="0" fillId="0" borderId="0" xfId="0"/>
    <xf applyFont="1" fontId="13" numFmtId="0" fillId="0" borderId="0" xfId="0"/>
    <xf applyFont="1" fontId="34" numFmtId="0" fillId="0" borderId="0" xfId="0"/>
    <xf applyFont="1" fontId="35" numFmtId="0" fillId="0" borderId="0" xfId="0"/>
    <xf applyFont="1" applyAlignment="1" fontId="33" numFmtId="0" fillId="0" borderId="0" xfId="0">
      <alignment horizontal="center"/>
    </xf>
    <xf applyFont="1" applyFill="1" applyAlignment="1" fontId="33" numFmtId="0" fillId="5" borderId="0" xfId="0">
      <alignment horizontal="center"/>
    </xf>
    <xf applyFont="1" applyAlignment="1" fontId="36" numFmtId="0" fillId="0" borderId="0" xfId="0">
      <alignment horizontal="center"/>
    </xf>
    <xf applyFont="1" applyFill="1" applyAlignment="1" fontId="37" numFmtId="0" fillId="5" borderId="0" xfId="0">
      <alignment horizontal="center"/>
    </xf>
    <xf applyFont="1" applyBorder="1" applyAlignment="1" fontId="6" numFmtId="0" fillId="0" borderId="6" xfId="0">
      <alignment horizontal="left"/>
    </xf>
    <xf applyFont="1" applyBorder="1" applyAlignment="1" fontId="6" numFmtId="0" fillId="0" borderId="6" xfId="0">
      <alignment horizontal="center"/>
    </xf>
    <xf applyFont="1" applyFill="1" applyAlignment="1" fontId="6" numFmtId="0" fillId="5" borderId="0" xfId="0">
      <alignment horizontal="center"/>
    </xf>
    <xf applyFont="1" applyAlignment="1" fontId="38" numFmtId="0" fillId="0" borderId="0" xfId="0">
      <alignment horizontal="left"/>
    </xf>
    <xf applyFont="1" applyAlignment="1" fontId="25" numFmtId="0" fillId="0" borderId="0" xfId="0">
      <alignment horizontal="center"/>
    </xf>
    <xf applyFont="1" applyAlignment="1" fontId="21" numFmtId="0" fillId="0" borderId="0" xfId="0">
      <alignment horizontal="right"/>
    </xf>
    <xf applyFont="1" applyAlignment="1" fontId="39" numFmtId="0" fillId="0" borderId="0" xfId="0">
      <alignment horizontal="left"/>
    </xf>
    <xf applyFont="1" applyAlignment="1" fontId="13" numFmtId="0" fillId="0" borderId="0" xfId="0">
      <alignment horizontal="left"/>
    </xf>
    <xf applyFont="1" fontId="40" numFmtId="0" fillId="0" borderId="0" xfId="0"/>
    <xf applyNumberFormat="1" applyFont="1" applyAlignment="1" fontId="21" numFmtId="49" fillId="0" borderId="0" xfId="0">
      <alignment horizontal="right" vertical="top" wrapText="1"/>
    </xf>
    <xf applyNumberFormat="1" applyFont="1" applyAlignment="1" fontId="39" numFmtId="49" fillId="0" borderId="0" xfId="0">
      <alignment horizontal="left" vertical="top" wrapText="1"/>
    </xf>
    <xf applyNumberFormat="1" applyFont="1" applyAlignment="1" fontId="13" numFmtId="49" fillId="0" borderId="0" xfId="0">
      <alignment horizontal="left" vertical="top" wrapText="1"/>
    </xf>
    <xf applyFont="1" applyAlignment="1" fontId="21" numFmtId="0" fillId="0" borderId="0" xfId="0">
      <alignment horizontal="right" vertical="top"/>
    </xf>
    <xf applyNumberFormat="1" applyFont="1" applyAlignment="1" fontId="39" numFmtId="14" fillId="0" borderId="0" xfId="0">
      <alignment horizontal="left" vertical="top"/>
    </xf>
    <xf applyNumberFormat="1" applyFont="1" applyAlignment="1" fontId="39" numFmtId="170" fillId="0" borderId="0" xfId="0">
      <alignment horizontal="left" vertical="top"/>
    </xf>
    <xf applyFont="1" applyAlignment="1" fontId="36" numFmtId="0" fillId="0" borderId="0" xfId="0">
      <alignment horizontal="right" vertical="top"/>
    </xf>
    <xf applyNumberFormat="1" applyFont="1" applyAlignment="1" fontId="29" numFmtId="170" fillId="0" borderId="0" xfId="0">
      <alignment horizontal="left" vertical="top"/>
    </xf>
    <xf applyNumberFormat="1" applyFont="1" applyAlignment="1" fontId="29" numFmtId="14" fillId="0" borderId="0" xfId="0">
      <alignment horizontal="left" vertical="top"/>
    </xf>
    <xf applyFont="1" applyBorder="1" applyAlignment="1" fontId="41" numFmtId="0" fillId="0" borderId="7" xfId="0">
      <alignment horizontal="center"/>
    </xf>
    <xf applyNumberFormat="1" applyFont="1" applyBorder="1" applyAlignment="1" fontId="39" numFmtId="49" fillId="0" borderId="8" xfId="0">
      <alignment horizontal="left" vertical="top" wrapText="1"/>
    </xf>
    <xf applyNumberFormat="1" applyFont="1" applyBorder="1" applyAlignment="1" fontId="39" numFmtId="49" fillId="0" borderId="9" xfId="0">
      <alignment horizontal="left" vertical="top" wrapText="1"/>
    </xf>
    <xf applyNumberFormat="1" applyFont="1" applyBorder="1" applyAlignment="1" fontId="39" numFmtId="49" fillId="0" borderId="10" xfId="0">
      <alignment horizontal="left" vertical="top" wrapText="1"/>
    </xf>
    <xf applyNumberFormat="1" applyFont="1" applyBorder="1" fontId="29" numFmtId="49" fillId="0" borderId="11" xfId="0"/>
    <xf applyNumberFormat="1" applyFont="1" applyBorder="1" fontId="29" numFmtId="49" fillId="0" borderId="12" xfId="0"/>
    <xf applyFont="1" applyBorder="1" applyAlignment="1" fontId="6" numFmtId="0" fillId="0" borderId="13" xfId="0">
      <alignment horizontal="center"/>
    </xf>
    <xf applyNumberFormat="1" applyFont="1" applyBorder="1" applyAlignment="1" fontId="39" numFmtId="49" fillId="0" borderId="14" xfId="0">
      <alignment horizontal="left" vertical="top" wrapText="1"/>
    </xf>
    <xf applyNumberFormat="1" applyFont="1" applyBorder="1" applyAlignment="1" fontId="39" numFmtId="49" fillId="0" borderId="15" xfId="0">
      <alignment horizontal="left" vertical="top" wrapText="1"/>
    </xf>
    <xf applyNumberFormat="1" applyFont="1" applyBorder="1" applyAlignment="1" fontId="39" numFmtId="49" fillId="0" borderId="5" xfId="0">
      <alignment horizontal="left" vertical="top" wrapText="1"/>
    </xf>
    <xf applyNumberFormat="1" applyFont="1" applyAlignment="1" fontId="21" numFmtId="164" fillId="0" borderId="0" xfId="0">
      <alignment horizontal="right" vertical="top"/>
    </xf>
    <xf applyFont="1" applyAlignment="1" fontId="21" numFmtId="0" fillId="0" borderId="0" xfId="0">
      <alignment horizontal="left" vertical="top"/>
    </xf>
    <xf applyFont="1" fontId="42" numFmtId="0" fillId="0" borderId="0" xfId="0"/>
    <xf applyNumberFormat="1" applyFont="1" applyAlignment="1" fontId="39" numFmtId="164" fillId="0" borderId="0" xfId="0">
      <alignment horizontal="right" vertical="top"/>
    </xf>
    <xf applyFont="1" applyAlignment="1" fontId="39" numFmtId="0" fillId="0" borderId="0" xfId="0">
      <alignment horizontal="left" vertical="top"/>
    </xf>
    <xf applyFont="1" applyAlignment="1" fontId="23" numFmtId="0" fillId="0" borderId="0" xfId="0">
      <alignment horizontal="right" vertical="top"/>
    </xf>
    <xf applyNumberFormat="1" applyFont="1" applyAlignment="1" fontId="23" numFmtId="164" fillId="0" borderId="0" xfId="0">
      <alignment horizontal="right" vertical="top"/>
    </xf>
    <xf applyFont="1" applyAlignment="1" fontId="23" numFmtId="0" fillId="0" borderId="0" xfId="0">
      <alignment horizontal="left" vertical="top"/>
    </xf>
    <xf applyFont="1" fontId="43" numFmtId="0" fillId="0" borderId="0" xfId="0"/>
    <xf applyFont="1" fontId="44" numFmtId="0" fillId="0" borderId="0" xfId="0"/>
    <xf applyFont="1" applyBorder="1" applyAlignment="1" fontId="21" numFmtId="0" fillId="0" borderId="3" xfId="0">
      <alignment horizontal="right" vertical="top"/>
    </xf>
    <xf applyNumberFormat="1" applyFont="1" applyBorder="1" applyAlignment="1" fontId="39" numFmtId="164" fillId="0" borderId="3" xfId="0">
      <alignment horizontal="right" vertical="top"/>
    </xf>
    <xf applyFont="1" applyBorder="1" applyAlignment="1" fontId="39" numFmtId="0" fillId="0" borderId="3" xfId="0">
      <alignment horizontal="left" vertical="top"/>
    </xf>
    <xf applyFont="1" applyAlignment="1" fontId="35" numFmtId="0" fillId="0" borderId="0" xfId="0">
      <alignment horizontal="left"/>
    </xf>
    <xf applyNumberFormat="1" applyFont="1" applyAlignment="1" fontId="35" numFmtId="49" fillId="0" borderId="0" xfId="0">
      <alignment horizontal="left"/>
    </xf>
    <xf applyFont="1" applyBorder="1" applyAlignment="1" fontId="39" numFmtId="0" fillId="0" borderId="16" xfId="0">
      <alignment horizontal="left" vertical="top"/>
    </xf>
    <xf applyNumberFormat="1" applyFont="1" applyAlignment="1" fontId="39" numFmtId="49" fillId="0" borderId="0" xfId="0">
      <alignment horizontal="left" vertical="top"/>
    </xf>
    <xf applyFont="1" applyBorder="1" fontId="13" numFmtId="0" fillId="0" borderId="17" xfId="0"/>
    <xf applyNumberFormat="1" applyFont="1" applyAlignment="1" fontId="39" numFmtId="49" fillId="0" borderId="0" xfId="0">
      <alignment horizontal="right" vertical="top" wrapText="1"/>
    </xf>
    <xf applyNumberFormat="1" applyFont="1" fontId="24" numFmtId="49" fillId="0" borderId="0" xfId="0"/>
    <xf applyNumberFormat="1" applyFont="1" fontId="28" numFmtId="49" fillId="0" borderId="0" xfId="0"/>
    <xf applyNumberFormat="1" applyFont="1" fontId="25" numFmtId="49" fillId="0" borderId="0" xfId="0"/>
    <xf applyNumberFormat="1" applyFont="1" applyAlignment="1" fontId="25" numFmtId="49" fillId="0" borderId="0" xfId="0">
      <alignment horizontal="left" vertical="top" wrapText="1"/>
    </xf>
    <xf applyNumberFormat="1" applyFont="1" applyAlignment="1" fontId="25" numFmtId="49" fillId="0" borderId="0" xfId="0">
      <alignment horizontal="left" vertical="top" wrapText="1" indent="1"/>
    </xf>
    <xf applyNumberFormat="1" applyFont="1" applyAlignment="1" fontId="25" numFmtId="49" fillId="0" borderId="0" xfId="0">
      <alignment horizontal="left" vertical="top" wrapText="1" indent="2"/>
    </xf>
    <xf applyNumberFormat="1" applyFont="1" applyBorder="1" fontId="25" numFmtId="49" fillId="0" borderId="3" xfId="0"/>
    <xf applyNumberFormat="1" applyFont="1" applyAlignment="1" fontId="25" numFmtId="49" fillId="0" borderId="0" xfId="0">
      <alignment horizontal="left" vertical="top"/>
    </xf>
    <xf applyNumberFormat="1" applyFont="1" applyAlignment="1" fontId="25" numFmtId="49" fillId="0" borderId="0" xfId="0">
      <alignment horizontal="left" vertical="top" indent="1"/>
    </xf>
    <xf applyNumberFormat="1" applyFont="1" applyAlignment="1" fontId="29" numFmtId="49" fillId="0" borderId="0" xfId="0">
      <alignment horizontal="left" vertical="top" indent="1"/>
    </xf>
    <xf applyNumberFormat="1" applyFont="1" applyBorder="1" applyAlignment="1" fontId="25" numFmtId="49" fillId="0" borderId="3" xfId="0">
      <alignment horizontal="left" vertical="top" indent="1"/>
    </xf>
    <xf applyNumberFormat="1" applyFont="1" fontId="27" numFmtId="164" fillId="0" borderId="0" xfId="0"/>
    <xf applyNumberFormat="1" applyFont="1" fontId="25" numFmtId="164" fillId="0" borderId="0" xfId="0"/>
    <xf applyNumberFormat="1" applyFont="1" applyAlignment="1" fontId="25" numFmtId="164" fillId="0" borderId="0" xfId="0">
      <alignment horizontal="right" vertical="top"/>
    </xf>
    <xf applyNumberFormat="1" applyFont="1" applyBorder="1" fontId="25" numFmtId="164" fillId="0" borderId="3" xfId="0"/>
    <xf applyNumberFormat="1" applyFont="1" applyBorder="1" applyAlignment="1" fontId="25" numFmtId="164" fillId="0" borderId="3" xfId="0">
      <alignment horizontal="right" vertical="top"/>
    </xf>
    <xf applyNumberFormat="1" applyFont="1" fontId="25" numFmtId="168" fillId="0" borderId="0" xfId="0"/>
    <xf applyNumberFormat="1" applyFont="1" fontId="26" numFmtId="168" fillId="0" borderId="0" xfId="0"/>
    <xf applyNumberFormat="1" applyFont="1" applyAlignment="1" fontId="25" numFmtId="168" fillId="0" borderId="0" xfId="0">
      <alignment horizontal="right" vertical="top"/>
    </xf>
    <xf applyNumberFormat="1" applyFont="1" applyBorder="1" fontId="25" numFmtId="168" fillId="0" borderId="3" xfId="0"/>
    <xf applyNumberFormat="1" applyFont="1" fontId="26" numFmtId="164" fillId="0" borderId="0" xfId="0"/>
    <xf applyNumberFormat="1" applyFont="1" fontId="25" numFmtId="1" fillId="0" borderId="0" xfId="0"/>
    <xf applyNumberFormat="1" applyFont="1" fontId="26" numFmtId="1" fillId="0" borderId="0" xfId="0"/>
    <xf applyNumberFormat="1" applyFont="1" applyAlignment="1" fontId="25" numFmtId="1" fillId="0" borderId="0" xfId="0">
      <alignment horizontal="right" vertical="top"/>
    </xf>
    <xf applyNumberFormat="1" applyFont="1" applyBorder="1" fontId="25" numFmtId="1" fillId="0" borderId="3" xfId="0"/>
    <xf applyNumberFormat="1" applyFont="1" applyBorder="1" applyAlignment="1" fontId="20" numFmtId="49" fillId="0" borderId="3" xfId="0">
      <alignment horizontal="center"/>
    </xf>
    <xf applyNumberFormat="1" applyFont="1" applyBorder="1" applyAlignment="1" fontId="20" numFmtId="164" fillId="0" borderId="3" xfId="0">
      <alignment horizontal="center"/>
    </xf>
    <xf applyNumberFormat="1" applyFont="1" applyBorder="1" applyAlignment="1" fontId="20" numFmtId="168" fillId="0" borderId="3" xfId="0">
      <alignment horizontal="center"/>
    </xf>
    <xf applyNumberFormat="1" applyFont="1" applyBorder="1" applyAlignment="1" fontId="20" numFmtId="1" fillId="0" borderId="3" xfId="0">
      <alignment horizontal="center"/>
    </xf>
    <xf applyNumberFormat="1" applyFont="1" applyAlignment="1" fontId="11" numFmtId="49" fillId="0" borderId="0" xfId="0">
      <alignment horizontal="left" vertical="top"/>
    </xf>
    <xf applyNumberFormat="1" applyFont="1" applyAlignment="1" fontId="11" numFmtId="164" fillId="0" borderId="0" xfId="0">
      <alignment horizontal="right" vertical="top"/>
    </xf>
    <xf applyNumberFormat="1" applyFont="1" fontId="11" numFmtId="168" fillId="0" borderId="0" xfId="0"/>
    <xf applyNumberFormat="1" applyFont="1" fontId="11" numFmtId="164" fillId="0" borderId="0" xfId="0"/>
    <xf applyNumberFormat="1" applyFont="1" fontId="11" numFmtId="1" fillId="0" borderId="0" xfId="0"/>
    <xf applyNumberFormat="1" applyFont="1" applyAlignment="1" fontId="11" numFmtId="49" fillId="0" borderId="0" xfId="0">
      <alignment horizontal="left" vertical="top" indent="1"/>
    </xf>
    <xf applyNumberFormat="1" applyFont="1" applyAlignment="1" fontId="8" numFmtId="49" fillId="0" borderId="0" xfId="0">
      <alignment horizontal="left" vertical="top" indent="1"/>
    </xf>
    <xf applyNumberFormat="1" applyFont="1" applyAlignment="1" fontId="8" numFmtId="164" fillId="0" borderId="0" xfId="0">
      <alignment horizontal="right" vertical="top"/>
    </xf>
    <xf applyNumberFormat="1" applyFont="1" fontId="8" numFmtId="168" fillId="0" borderId="0" xfId="0"/>
    <xf applyNumberFormat="1" applyFont="1" fontId="8" numFmtId="164" fillId="0" borderId="0" xfId="0"/>
    <xf applyNumberFormat="1" applyFont="1" fontId="8" numFmtId="1" fillId="0" borderId="0" xfId="0"/>
    <xf applyNumberFormat="1" applyFont="1" applyBorder="1" applyAlignment="1" fontId="8" numFmtId="49" fillId="0" borderId="3" xfId="0">
      <alignment horizontal="left" vertical="top" indent="1"/>
    </xf>
    <xf applyNumberFormat="1" applyFont="1" applyBorder="1" applyAlignment="1" fontId="8" numFmtId="164" fillId="0" borderId="3" xfId="0">
      <alignment horizontal="right" vertical="top"/>
    </xf>
    <xf applyNumberFormat="1" applyFont="1" applyBorder="1" fontId="8" numFmtId="168" fillId="0" borderId="3" xfId="0"/>
    <xf applyNumberFormat="1" applyFont="1" applyBorder="1" fontId="8" numFmtId="164" fillId="0" borderId="3" xfId="0"/>
    <xf applyNumberFormat="1" applyFont="1" applyBorder="1" fontId="8" numFmtId="1" fillId="0" borderId="3" xfId="0"/>
    <xf applyNumberFormat="1" applyFont="1" applyAlignment="1" fontId="21" numFmtId="49" fillId="0" borderId="0" xfId="0">
      <alignment horizontal="left" vertical="top" wrapText="1"/>
    </xf>
    <xf applyNumberFormat="1" applyFont="1" applyAlignment="1" fontId="21" numFmtId="168" fillId="0" borderId="0" xfId="0">
      <alignment horizontal="right" vertical="top"/>
    </xf>
    <xf applyNumberFormat="1" applyFont="1" applyAlignment="1" fontId="21" numFmtId="1" fillId="0" borderId="0" xfId="0">
      <alignment horizontal="right" vertical="top"/>
    </xf>
    <xf applyNumberFormat="1" applyFont="1" applyAlignment="1" fontId="21" numFmtId="49" fillId="0" borderId="0" xfId="0">
      <alignment horizontal="left" vertical="top" wrapText="1" indent="1"/>
    </xf>
    <xf applyFont="1" applyAlignment="1" fontId="20" numFmtId="0" fillId="0" borderId="0" xfId="0">
      <alignment horizontal="right" vertical="top"/>
    </xf>
    <xf applyNumberFormat="1" applyFont="1" applyAlignment="1" fontId="20" numFmtId="49" fillId="0" borderId="0" xfId="0">
      <alignment horizontal="left" vertical="top" wrapText="1" indent="2"/>
    </xf>
    <xf applyNumberFormat="1" applyFont="1" applyAlignment="1" fontId="20" numFmtId="164" fillId="0" borderId="0" xfId="0">
      <alignment horizontal="right" vertical="top"/>
    </xf>
    <xf applyNumberFormat="1" applyFont="1" applyAlignment="1" fontId="20" numFmtId="168" fillId="0" borderId="0" xfId="0">
      <alignment horizontal="right" vertical="top"/>
    </xf>
    <xf applyNumberFormat="1" applyFont="1" applyAlignment="1" fontId="20" numFmtId="1" fillId="0" borderId="0" xfId="0">
      <alignment horizontal="right" vertical="top"/>
    </xf>
    <xf applyFont="1" applyAlignment="1" fontId="6" numFmtId="0" fillId="0" borderId="0" xfId="0">
      <alignment horizontal="center" vertical="top"/>
    </xf>
    <xf applyNumberFormat="1" applyFont="1" fontId="24" numFmtId="1" fillId="0" borderId="0" xfId="0"/>
    <xf applyNumberFormat="1" applyFont="1" applyAlignment="1" fontId="27" numFmtId="1" fillId="0" borderId="0" xfId="0">
      <alignment horizontal="right" vertical="top"/>
    </xf>
    <xf applyNumberFormat="1" applyFont="1" applyAlignment="1" fontId="24" numFmtId="1" fillId="0" borderId="0" xfId="0">
      <alignment horizontal="left"/>
    </xf>
    <xf applyNumberFormat="1" applyFont="1" applyBorder="1" applyAlignment="1" fontId="25" numFmtId="1" fillId="0" borderId="4" xfId="0">
      <alignment horizontal="center" vertical="top"/>
    </xf>
    <xf applyNumberFormat="1" applyFont="1" applyBorder="1" applyAlignment="1" fontId="25" numFmtId="49" fillId="0" borderId="5" xfId="0">
      <alignment horizontal="center" vertical="top"/>
    </xf>
    <xf applyNumberFormat="1" applyFont="1" applyBorder="1" applyAlignment="1" fontId="25" numFmtId="49" fillId="0" borderId="5" xfId="0">
      <alignment horizontal="right" vertical="top"/>
    </xf>
    <xf applyNumberFormat="1" applyFont="1" fontId="27" numFmtId="49" fillId="0" borderId="0" xfId="0"/>
    <xf applyNumberFormat="1" applyFont="1" applyAlignment="1" fontId="28" numFmtId="49" fillId="0" borderId="0" xfId="0">
      <alignment horizontal="left"/>
    </xf>
    <xf applyNumberFormat="1" applyFont="1" applyBorder="1" applyAlignment="1" fontId="25" numFmtId="49" fillId="0" borderId="5" xfId="0">
      <alignment horizontal="left" vertical="top" wrapText="1"/>
    </xf>
    <xf applyNumberFormat="1" applyFont="1" applyAlignment="1" fontId="24" numFmtId="49" fillId="0" borderId="0" xfId="0">
      <alignment horizontal="left" vertical="top" wrapText="1"/>
    </xf>
    <xf applyNumberFormat="1" applyFont="1" fontId="26" numFmtId="49" fillId="0" borderId="0" xfId="0"/>
    <xf applyNumberFormat="1" applyFont="1" applyBorder="1" applyAlignment="1" fontId="25" numFmtId="168" fillId="0" borderId="5" xfId="0">
      <alignment horizontal="right" vertical="top"/>
    </xf>
    <xf applyNumberFormat="1" applyFont="1" applyAlignment="1" fontId="24" numFmtId="168" fillId="0" borderId="0" xfId="0">
      <alignment horizontal="left" vertical="top" wrapText="1"/>
    </xf>
    <xf applyNumberFormat="1" applyFont="1" applyAlignment="1" fontId="24" numFmtId="168" fillId="0" borderId="0" xfId="0">
      <alignment horizontal="right" vertical="top"/>
    </xf>
    <xf applyNumberFormat="1" applyFont="1" fontId="25" numFmtId="165" fillId="0" borderId="0" xfId="0"/>
    <xf applyNumberFormat="1" applyFont="1" applyBorder="1" applyAlignment="1" applyProtection="1" fontId="26" numFmtId="165" fillId="0" borderId="5" xfId="0">
      <alignment horizontal="right" vertical="top"/>
      <protection locked="0"/>
    </xf>
    <xf applyNumberFormat="1" applyFont="1" applyAlignment="1" fontId="24" numFmtId="165" fillId="0" borderId="0" xfId="0">
      <alignment horizontal="left" vertical="top" wrapText="1"/>
    </xf>
    <xf applyNumberFormat="1" applyFont="1" applyBorder="1" applyAlignment="1" fontId="25" numFmtId="164" fillId="0" borderId="5" xfId="0">
      <alignment horizontal="right" vertical="top"/>
    </xf>
    <xf applyNumberFormat="1" applyFont="1" applyAlignment="1" fontId="24" numFmtId="164" fillId="0" borderId="0" xfId="0">
      <alignment horizontal="left" vertical="top" wrapText="1"/>
    </xf>
    <xf applyNumberFormat="1" applyFont="1" applyBorder="1" applyAlignment="1" fontId="25" numFmtId="49" fillId="0" borderId="5" xfId="0">
      <alignment horizontal="left" vertical="top"/>
    </xf>
    <xf applyNumberFormat="1" applyFont="1" applyBorder="1" applyAlignment="1" fontId="25" numFmtId="1" fillId="0" borderId="5" xfId="0">
      <alignment horizontal="right" vertical="top"/>
    </xf>
    <xf applyNumberFormat="1" applyFont="1" applyAlignment="1" fontId="24" numFmtId="49" fillId="0" borderId="0" xfId="0">
      <alignment horizontal="center"/>
    </xf>
    <xf applyNumberFormat="1" applyFont="1" applyFill="1" applyAlignment="1" fontId="24" numFmtId="49" fillId="5" borderId="0" xfId="0">
      <alignment horizontal="center"/>
    </xf>
    <xf applyNumberFormat="1" applyFont="1" applyAlignment="1" fontId="24" numFmtId="49" fillId="0" borderId="0" xfId="0">
      <alignment horizontal="left"/>
    </xf>
    <xf applyNumberFormat="1" applyFont="1" applyBorder="1" applyAlignment="1" fontId="20" numFmtId="165" fillId="0" borderId="3" xfId="0">
      <alignment horizontal="center"/>
    </xf>
    <xf applyNumberFormat="1" applyFont="1" fontId="21" numFmtId="1" fillId="0" borderId="0" xfId="0"/>
    <xf applyNumberFormat="1" applyFont="1" fontId="21" numFmtId="49" fillId="0" borderId="0" xfId="0"/>
    <xf applyNumberFormat="1" applyFont="1" fontId="21" numFmtId="168" fillId="0" borderId="0" xfId="0"/>
    <xf applyNumberFormat="1" applyFont="1" fontId="21" numFmtId="165" fillId="0" borderId="0" xfId="0"/>
    <xf applyNumberFormat="1" applyFont="1" fontId="21" numFmtId="164" fillId="0" borderId="0" xfId="0"/>
    <xf applyNumberFormat="1" applyFont="1" fontId="20" numFmtId="1" fillId="0" borderId="0" xfId="0"/>
    <xf applyNumberFormat="1" applyFont="1" fontId="20" numFmtId="49" fillId="0" borderId="0" xfId="0"/>
    <xf applyNumberFormat="1" applyFont="1" applyAlignment="1" fontId="20" numFmtId="49" fillId="0" borderId="0" xfId="0">
      <alignment horizontal="left" vertical="top" wrapText="1"/>
    </xf>
    <xf applyNumberFormat="1" applyFont="1" fontId="20" numFmtId="168" fillId="0" borderId="0" xfId="0"/>
    <xf applyNumberFormat="1" applyFont="1" fontId="20" numFmtId="165" fillId="0" borderId="0" xfId="0"/>
    <xf applyNumberFormat="1" applyFont="1" fontId="20" numFmtId="164" fillId="0" borderId="0" xfId="0"/>
    <xf applyNumberFormat="1" applyFont="1" applyAlignment="1" fontId="23" numFmtId="1" fillId="0" borderId="0" xfId="0">
      <alignment horizontal="right" vertical="top"/>
    </xf>
    <xf applyNumberFormat="1" applyFont="1" applyBorder="1" applyAlignment="1" fontId="23" numFmtId="1" fillId="0" borderId="4" xfId="0">
      <alignment horizontal="center" vertical="top"/>
    </xf>
    <xf applyNumberFormat="1" applyFont="1" applyBorder="1" applyAlignment="1" fontId="23" numFmtId="49" fillId="0" borderId="5" xfId="0">
      <alignment horizontal="center" vertical="top"/>
    </xf>
    <xf applyNumberFormat="1" applyFont="1" applyBorder="1" applyAlignment="1" fontId="23" numFmtId="49" fillId="0" borderId="5" xfId="0">
      <alignment horizontal="right" vertical="top"/>
    </xf>
    <xf applyNumberFormat="1" applyFont="1" applyBorder="1" applyAlignment="1" fontId="23" numFmtId="49" fillId="0" borderId="5" xfId="0">
      <alignment horizontal="left" vertical="top" wrapText="1"/>
    </xf>
    <xf applyNumberFormat="1" applyFont="1" applyBorder="1" applyAlignment="1" fontId="23" numFmtId="168" fillId="0" borderId="5" xfId="0">
      <alignment horizontal="right" vertical="top"/>
    </xf>
    <xf applyNumberFormat="1" applyFont="1" applyBorder="1" applyAlignment="1" applyProtection="1" fontId="23" numFmtId="165" fillId="0" borderId="5" xfId="0">
      <alignment horizontal="right" vertical="top"/>
      <protection locked="0"/>
    </xf>
    <xf applyNumberFormat="1" applyFont="1" applyBorder="1" applyAlignment="1" fontId="23" numFmtId="164" fillId="0" borderId="5" xfId="0">
      <alignment horizontal="right" vertical="top"/>
    </xf>
    <xf applyNumberFormat="1" applyFont="1" applyBorder="1" applyAlignment="1" fontId="23" numFmtId="49" fillId="0" borderId="5" xfId="0">
      <alignment horizontal="left" vertical="top"/>
    </xf>
    <xf applyNumberFormat="1" applyFont="1" applyBorder="1" applyAlignment="1" fontId="23" numFmtId="1" fillId="0" borderId="5" xfId="0">
      <alignment horizontal="right" vertical="top"/>
    </xf>
    <xf applyFont="1" fontId="22" numFmtId="0" fillId="0" borderId="0" xfId="0"/>
    <xf applyNumberFormat="1" applyFont="1" fontId="22" numFmtId="1" fillId="0" borderId="0" xfId="0"/>
    <xf applyNumberFormat="1" applyFont="1" fontId="22" numFmtId="49" fillId="0" borderId="0" xfId="0"/>
    <xf applyNumberFormat="1" applyFont="1" applyAlignment="1" fontId="22" numFmtId="49" fillId="0" borderId="0" xfId="0">
      <alignment horizontal="left" vertical="top" wrapText="1"/>
    </xf>
    <xf applyNumberFormat="1" applyFont="1" applyAlignment="1" fontId="22" numFmtId="168" fillId="0" borderId="0" xfId="0">
      <alignment horizontal="left" vertical="top" wrapText="1"/>
    </xf>
    <xf applyNumberFormat="1" applyFont="1" applyAlignment="1" fontId="22" numFmtId="165" fillId="0" borderId="0" xfId="0">
      <alignment horizontal="left" vertical="top" wrapText="1"/>
    </xf>
    <xf applyNumberFormat="1" applyFont="1" applyAlignment="1" fontId="22" numFmtId="164" fillId="0" borderId="0" xfId="0">
      <alignment horizontal="left" vertical="top" wrapText="1"/>
    </xf>
    <xf applyNumberFormat="1" applyFont="1" fontId="22" numFmtId="168" fillId="0" borderId="0" xfId="0"/>
    <xf applyNumberFormat="1" applyFont="1" fontId="22" numFmtId="164" fillId="0" borderId="0" xfId="0"/>
    <xf applyNumberFormat="1" applyFont="1" applyAlignment="1" fontId="22" numFmtId="49" fillId="0" borderId="0" xfId="0">
      <alignment horizontal="right" vertical="top"/>
    </xf>
    <xf applyFont="1" fontId="31" numFmtId="0" fillId="0" borderId="0" xfId="0"/>
    <xf applyNumberFormat="1" applyFont="1" fontId="31" numFmtId="1" fillId="0" borderId="0" xfId="0"/>
    <xf applyNumberFormat="1" applyFont="1" fontId="31" numFmtId="49" fillId="0" borderId="0" xfId="0"/>
    <xf applyNumberFormat="1" applyFont="1" applyAlignment="1" fontId="31" numFmtId="49" fillId="0" borderId="0" xfId="0">
      <alignment horizontal="left" vertical="top" wrapText="1"/>
    </xf>
    <xf applyNumberFormat="1" applyFont="1" applyAlignment="1" fontId="31" numFmtId="168" fillId="0" borderId="0" xfId="0">
      <alignment horizontal="right" vertical="top"/>
    </xf>
    <xf applyNumberFormat="1" applyFont="1" fontId="31" numFmtId="165" fillId="0" borderId="0" xfId="0"/>
    <xf applyNumberFormat="1" applyFont="1" fontId="31" numFmtId="164" fillId="0" borderId="0" xfId="0"/>
    <xf applyNumberFormat="1" applyFont="1" fontId="31" numFmtId="168" fillId="0" borderId="0" xfId="0"/>
    <xf applyNumberFormat="1" applyFont="1" applyAlignment="1" fontId="31" numFmtId="49" fillId="0" borderId="0" xfId="0">
      <alignment horizontal="right" vertical="top"/>
    </xf>
    <xf applyNumberFormat="1" applyFont="1" applyBorder="1" applyAlignment="1" fontId="29" numFmtId="49" fillId="0" borderId="5" xfId="0">
      <alignment horizontal="left" vertical="top" wrapText="1"/>
    </xf>
    <xf applyNumberFormat="1" applyFont="1" applyAlignment="1" fontId="26" numFmtId="49" fillId="0" borderId="0" xfId="0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flId5" Type="http://schemas.openxmlformats.org/officeDocument/2006/relationships/sharedStrings" Target="sharedStrings.xml" /><Relationship Id="flId1" Type="http://schemas.openxmlformats.org/officeDocument/2006/relationships/worksheet" Target="worksheets/sheet1.xml" /><Relationship Id="flId2" Type="http://schemas.openxmlformats.org/officeDocument/2006/relationships/worksheet" Target="worksheets/sheet2.xml" /><Relationship Id="flId3" Type="http://schemas.openxmlformats.org/officeDocument/2006/relationships/worksheet" Target="worksheets/sheet3.xml" /><Relationship Id="flId4" Type="http://schemas.openxmlformats.org/officeDocument/2006/relationships/worksheet" Target="worksheets/sheet4.xml" /><Relationship Id="flId6" Type="http://schemas.openxmlformats.org/officeDocument/2006/relationships/styles" Target="styles.xml" /><Relationship Id="flId7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1.bin" /></Relationships>
</file>

<file path=xl/worksheets/_rels/sheet2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2.bin" /></Relationships>
</file>

<file path=xl/worksheets/_rels/sheet3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3.bin" /></Relationships>
</file>

<file path=xl/worksheets/_rels/sheet4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4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2:J51"/>
  <sheetViews>
    <sheetView showGridLines="0" tabSelected="1" topLeftCell="A1" zoomScaleNormal="100" workbookViewId="0">
      <selection activeCell="C3" sqref="C3"/>
    </sheetView>
  </sheetViews>
  <sheetFormatPr defaultColWidth="9.140625" defaultRowHeight="8.25"/>
  <cols>
    <col min="1" max="1" width="9.42578125" style="62" hidden="1" customWidth="1"/>
    <col min="2" max="2" width="4.7109375" style="62" customWidth="1"/>
    <col min="3" max="6" width="32.7109375" style="62" customWidth="1"/>
    <col min="7" max="9" width="9.140625" style="62"/>
    <col min="10" max="10" width="96" style="62" hidden="1" customWidth="1"/>
    <col min="11" max="16384" width="9.140625" style="62"/>
  </cols>
  <sheetData>
    <row r="2" s="121" customFormat="1" ht="16.45">
      <c r="A2" s="121"/>
      <c r="B2" s="121"/>
      <c r="C2" s="126" t="s">
        <v>27</v>
      </c>
      <c r="D2" s="126"/>
      <c r="E2" s="126"/>
      <c r="F2" s="126"/>
      <c r="G2" s="121"/>
      <c r="H2" s="121"/>
      <c r="J2" s="127" t="s">
        <v>28</v>
      </c>
    </row>
    <row r="3" ht="12.75">
      <c r="A3" s="69">
        <v>0</v>
      </c>
      <c r="C3" s="128"/>
      <c r="D3" s="128"/>
      <c r="E3" s="128"/>
      <c r="F3" s="128"/>
      <c r="G3" s="61"/>
      <c r="H3" s="61"/>
      <c r="J3" s="129"/>
    </row>
    <row r="4" s="5" customFormat="1" ht="15.2">
      <c r="A4" s="5">
        <f t="array" ref="A4">INDEX(VAT_RATES,MATCH(0,COUNTIF($A$2:A3,VAT_RATES),0))</f>
        <v>21</v>
      </c>
      <c r="C4" s="130"/>
      <c r="D4" s="131" t="s">
        <v>29</v>
      </c>
      <c r="E4" s="131"/>
      <c r="F4" s="130"/>
      <c r="H4" s="5"/>
      <c r="J4" s="132">
        <f ca="1">CELL("width",D2)+CELL("width",E2)+CELL("width",F2)</f>
        <v>96</v>
      </c>
    </row>
    <row r="5" s="122" customFormat="1">
      <c r="A5" s="122" t="e">
        <f t="array" ref="A5">INDEX(VAT_RATES,MATCH(0,COUNTIF($A$2:A4,VAT_RATES),0))</f>
        <v>#N/A</v>
      </c>
      <c r="C5" s="133"/>
      <c r="D5" s="128"/>
      <c r="E5" s="134"/>
      <c r="F5" s="133"/>
      <c r="H5" s="61"/>
      <c r="J5" s="67"/>
    </row>
    <row r="6" s="123" customFormat="1" ht="11.45">
      <c r="A6" s="123" t="e">
        <f t="array" ref="A6">INDEX(VAT_RATES,MATCH(0,COUNTIF($A$2:A5,VAT_RATES),0))</f>
        <v>#N/A</v>
      </c>
      <c r="C6" s="135" t="s">
        <v>30</v>
      </c>
      <c r="D6" s="136" t="s">
        <v>31</v>
      </c>
      <c r="E6" s="137"/>
      <c r="F6" s="137"/>
      <c r="H6" s="138"/>
    </row>
    <row r="7" s="123" customFormat="1" ht="11.85">
      <c r="A7" s="123">
        <f>SUMIF(GROUP_ID,"",ITEM_PRICES)</f>
        <v>0</v>
      </c>
      <c r="C7" s="139" t="s">
        <v>32</v>
      </c>
      <c r="D7" s="140" t="s">
        <v>33</v>
      </c>
      <c r="E7" s="140"/>
      <c r="F7" s="140"/>
      <c r="H7" s="138"/>
      <c r="J7" s="141" t="str">
        <f>D7</f>
        <v>Zástavba RD Strážná, komunikace</v>
      </c>
    </row>
    <row r="8" s="123" customFormat="1" ht="11.45">
      <c r="A8" s="123">
        <f>IF(ISNUMBER($A$4),SUMIF(VAT_RATES,$A$4,ITEM_PRICES),0)</f>
        <v>0</v>
      </c>
      <c r="C8" s="142" t="s">
        <v>34</v>
      </c>
      <c r="D8" s="140"/>
      <c r="E8" s="140"/>
      <c r="F8" s="140"/>
      <c r="H8" s="138"/>
      <c r="J8" s="141">
        <f>D8</f>
        <v>0</v>
      </c>
    </row>
    <row r="9" s="123" customFormat="1" ht="11.85">
      <c r="A9" s="123">
        <f>IF(ISNUMBER($A$5),SUMIF(VAT_RATES,$A$5,ITEM_PRICES),0)</f>
        <v>0</v>
      </c>
      <c r="C9" s="142" t="s">
        <v>35</v>
      </c>
      <c r="D9" s="140" t="s">
        <v>36</v>
      </c>
      <c r="E9" s="140"/>
      <c r="F9" s="140"/>
      <c r="H9" s="138"/>
      <c r="J9" s="141" t="str">
        <f>D9</f>
        <v>Nabídka</v>
      </c>
    </row>
    <row r="10" s="123" customFormat="1" ht="11.45">
      <c r="A10" s="123">
        <f>IF(ISNUMBER($A$6),SUMIF(VAT_RATES,$A$6,ITEM_PRICES),0)</f>
        <v>0</v>
      </c>
      <c r="C10" s="142" t="s">
        <v>37</v>
      </c>
      <c r="D10" s="140"/>
      <c r="E10" s="140"/>
      <c r="F10" s="140"/>
      <c r="H10" s="138"/>
      <c r="J10" s="141">
        <f>D10</f>
        <v>0</v>
      </c>
    </row>
    <row r="11" s="123" customFormat="1" ht="11.45">
      <c r="A11" s="123" t="str">
        <f>IF($A8=0,"","DPH " &amp; $A4 &amp; " % ze základny: " &amp; TEXT($A8,"# ##0")&amp;":")</f>
        <v/>
      </c>
      <c r="C11" s="142" t="s">
        <v>38</v>
      </c>
      <c r="D11" s="140"/>
      <c r="E11" s="142" t="s">
        <v>39</v>
      </c>
      <c r="F11" s="143"/>
      <c r="H11" s="138"/>
      <c r="J11" s="138"/>
    </row>
    <row r="12" s="123" customFormat="1" ht="11.45">
      <c r="A12" s="123" t="str">
        <f>IF($A9=0,"","DPH " &amp; $A5 &amp; " % ze základny: " &amp; TEXT($A9,"# ##0")&amp;":")</f>
        <v/>
      </c>
      <c r="C12" s="142" t="s">
        <v>40</v>
      </c>
      <c r="D12" s="144">
        <v>46147.606768263891</v>
      </c>
      <c r="E12" s="142" t="s">
        <v>41</v>
      </c>
      <c r="F12" s="143"/>
      <c r="H12" s="138"/>
    </row>
    <row r="13" ht="12.75">
      <c r="A13" s="69" t="str">
        <f>IF($A10=0,"","DPH " &amp; $A6 &amp; " % ze základny: " &amp; TEXT($A10,"# ##0")&amp;":")</f>
        <v/>
      </c>
      <c r="C13" s="145"/>
      <c r="D13" s="146"/>
      <c r="E13" s="145"/>
      <c r="F13" s="147"/>
      <c r="H13" s="61"/>
    </row>
    <row r="14" ht="12.75">
      <c r="A14" s="69" t="str">
        <f>IF($A8=0,"",$A8*$A4/100)</f>
        <v/>
      </c>
      <c r="C14" s="148" t="s">
        <v>42</v>
      </c>
      <c r="D14" s="148" t="s">
        <v>43</v>
      </c>
      <c r="E14" s="148" t="s">
        <v>44</v>
      </c>
      <c r="F14" s="148" t="s">
        <v>45</v>
      </c>
      <c r="H14" s="61"/>
    </row>
    <row r="15" s="123" customFormat="1" ht="11.85">
      <c r="A15" s="123" t="str">
        <f>IF($A9=0,"",$A9*$A5/100)</f>
        <v/>
      </c>
      <c r="C15" s="149" t="s">
        <v>46</v>
      </c>
      <c r="D15" s="150" t="s">
        <v>46</v>
      </c>
      <c r="E15" s="150" t="s">
        <v>46</v>
      </c>
      <c r="F15" s="151" t="s">
        <v>46</v>
      </c>
      <c r="H15" s="138"/>
    </row>
    <row r="16" ht="12.75">
      <c r="A16" s="69" t="str">
        <f>IF($A10=0,"",$A10*$A6/100)</f>
        <v/>
      </c>
      <c r="C16" s="152"/>
      <c r="D16" s="152"/>
      <c r="E16" s="152"/>
      <c r="F16" s="152"/>
      <c r="H16" s="61"/>
    </row>
    <row r="17" ht="12.75">
      <c r="A17" s="61"/>
      <c r="B17" s="61"/>
      <c r="C17" s="148" t="s">
        <v>47</v>
      </c>
      <c r="D17" s="148" t="s">
        <v>48</v>
      </c>
      <c r="E17" s="148"/>
      <c r="F17" s="148"/>
      <c r="H17" s="61"/>
    </row>
    <row r="18" s="123" customFormat="1" ht="11.85">
      <c r="C18" s="149" t="s">
        <v>46</v>
      </c>
      <c r="D18" s="150" t="s">
        <v>46</v>
      </c>
      <c r="E18" s="150"/>
      <c r="F18" s="151"/>
      <c r="H18" s="138"/>
    </row>
    <row r="19" ht="12.75">
      <c r="C19" s="153"/>
      <c r="D19" s="153"/>
      <c r="E19" s="153"/>
      <c r="F19" s="153"/>
      <c r="H19" s="61"/>
    </row>
    <row r="20" s="5" customFormat="1" ht="15.2">
      <c r="C20" s="154" t="s">
        <v>49</v>
      </c>
      <c r="D20" s="154"/>
      <c r="E20" s="154"/>
      <c r="F20" s="154"/>
      <c r="H20" s="5"/>
    </row>
    <row r="21" ht="12.75">
      <c r="C21" s="148" t="s">
        <v>50</v>
      </c>
      <c r="D21" s="148" t="s">
        <v>51</v>
      </c>
      <c r="E21" s="148" t="s">
        <v>52</v>
      </c>
      <c r="F21" s="148" t="s">
        <v>53</v>
      </c>
      <c r="H21" s="61"/>
    </row>
    <row r="22" s="123" customFormat="1" ht="11.85">
      <c r="C22" s="155" t="s">
        <v>54</v>
      </c>
      <c r="D22" s="156" t="s">
        <v>55</v>
      </c>
      <c r="E22" s="156"/>
      <c r="F22" s="157"/>
      <c r="H22" s="138"/>
    </row>
    <row r="23" s="123" customFormat="1" ht="11.85">
      <c r="C23" s="155" t="s">
        <v>56</v>
      </c>
      <c r="D23" s="156" t="s">
        <v>57</v>
      </c>
      <c r="E23" s="156"/>
      <c r="F23" s="157"/>
      <c r="H23" s="138"/>
    </row>
    <row r="24" s="123" customFormat="1" ht="11.85">
      <c r="C24" s="155" t="s">
        <v>58</v>
      </c>
      <c r="D24" s="156" t="s">
        <v>59</v>
      </c>
      <c r="E24" s="156"/>
      <c r="F24" s="157"/>
      <c r="H24" s="138"/>
    </row>
    <row r="25" ht="12.75">
      <c r="C25" s="152"/>
      <c r="D25" s="152"/>
      <c r="E25" s="152"/>
      <c r="F25" s="152"/>
      <c r="H25" s="61"/>
    </row>
    <row r="26" s="123" customFormat="1" ht="11.45">
      <c r="C26" s="142"/>
      <c r="D26" s="142" t="s">
        <v>60</v>
      </c>
      <c r="E26" s="158">
        <f ca="1">INDIRECT("A7")</f>
        <v>0</v>
      </c>
      <c r="F26" s="159" t="s">
        <v>61</v>
      </c>
      <c r="G26" s="160"/>
      <c r="H26" s="138"/>
    </row>
    <row r="27" s="123" customFormat="1" ht="11.45">
      <c r="C27" s="142"/>
      <c r="D27" s="142" t="s">
        <v>62</v>
      </c>
      <c r="E27" s="161">
        <f ca="1">SUM(E28:E29)</f>
        <v>0</v>
      </c>
      <c r="F27" s="162" t="str">
        <f>F26</f>
        <v>Kč</v>
      </c>
      <c r="G27" s="160"/>
      <c r="H27" s="138"/>
    </row>
    <row r="28" s="124" customFormat="1" ht="10.2">
      <c r="C28" s="163"/>
      <c r="D28" s="163" t="str">
        <f ca="1">INDIRECT("A11")</f>
        <v/>
      </c>
      <c r="E28" s="164" t="str">
        <f ca="1">INDIRECT("A14")</f>
        <v/>
      </c>
      <c r="F28" s="165" t="str">
        <f ca="1">IF(D28="","",F26)</f>
        <v/>
      </c>
      <c r="G28" s="166"/>
      <c r="H28" s="167"/>
    </row>
    <row r="29" s="124" customFormat="1" ht="10.2">
      <c r="C29" s="163"/>
      <c r="D29" s="163" t="str">
        <f ca="1">INDIRECT("A12")</f>
        <v/>
      </c>
      <c r="E29" s="164" t="str">
        <f ca="1">INDIRECT("A15")</f>
        <v/>
      </c>
      <c r="F29" s="165" t="str">
        <f ca="1">IF(D29="","",F26)</f>
        <v/>
      </c>
      <c r="G29" s="166"/>
      <c r="H29" s="167"/>
    </row>
    <row r="30" s="123" customFormat="1" ht="11.45">
      <c r="C30" s="168"/>
      <c r="D30" s="168" t="s">
        <v>63</v>
      </c>
      <c r="E30" s="169">
        <f ca="1">E26+E27</f>
        <v>0</v>
      </c>
      <c r="F30" s="170" t="str">
        <f>F26</f>
        <v>Kč</v>
      </c>
      <c r="G30" s="160"/>
      <c r="H30" s="138"/>
    </row>
    <row r="31" s="125" customFormat="1" ht="10.2">
      <c r="C31" s="171" t="s">
        <v>64</v>
      </c>
      <c r="D31" s="172"/>
      <c r="E31" s="171" t="s">
        <v>65</v>
      </c>
      <c r="F31" s="172"/>
      <c r="H31" s="125"/>
    </row>
    <row r="32" s="123" customFormat="1" ht="11.45">
      <c r="C32" s="173" t="s">
        <v>66</v>
      </c>
      <c r="D32" s="174"/>
      <c r="E32" s="173" t="s">
        <v>66</v>
      </c>
      <c r="F32" s="174"/>
      <c r="H32" s="138"/>
    </row>
    <row r="33" s="123" customFormat="1" ht="11.45">
      <c r="C33" s="173" t="s">
        <v>67</v>
      </c>
      <c r="D33" s="174"/>
      <c r="E33" s="173" t="s">
        <v>67</v>
      </c>
      <c r="F33" s="174"/>
      <c r="H33" s="138"/>
    </row>
    <row r="34" s="123" customFormat="1" ht="11.45">
      <c r="C34" s="162" t="s">
        <v>68</v>
      </c>
      <c r="D34" s="174"/>
      <c r="E34" s="162" t="s">
        <v>69</v>
      </c>
      <c r="F34" s="174"/>
      <c r="H34" s="138"/>
    </row>
    <row r="35" s="123" customFormat="1" ht="11.45">
      <c r="C35" s="175"/>
      <c r="D35" s="175"/>
      <c r="E35" s="175"/>
      <c r="F35" s="175"/>
      <c r="H35" s="138"/>
    </row>
    <row r="36" s="125" customFormat="1" ht="10.2">
      <c r="C36" s="171" t="s">
        <v>70</v>
      </c>
      <c r="D36" s="172"/>
      <c r="E36" s="172"/>
      <c r="F36" s="172"/>
      <c r="H36" s="125"/>
      <c r="J36" s="125"/>
    </row>
    <row r="37">
      <c r="C37" s="176"/>
      <c r="D37" s="176"/>
      <c r="E37" s="176"/>
      <c r="F37" s="176"/>
      <c r="H37" s="138"/>
      <c r="J37" s="138"/>
    </row>
    <row r="38">
      <c r="C38" s="70"/>
      <c r="D38" s="71"/>
      <c r="E38" s="71"/>
      <c r="F38" s="71"/>
    </row>
    <row r="39">
      <c r="C39" s="70"/>
      <c r="D39" s="71"/>
      <c r="E39" s="71"/>
      <c r="F39" s="71"/>
    </row>
    <row r="40">
      <c r="C40" s="70"/>
      <c r="D40" s="71"/>
      <c r="E40" s="71"/>
      <c r="F40" s="71"/>
    </row>
    <row r="41">
      <c r="C41" s="70"/>
      <c r="D41" s="71"/>
      <c r="E41" s="71"/>
      <c r="F41" s="71"/>
    </row>
    <row r="42">
      <c r="C42" s="67"/>
    </row>
    <row r="43">
      <c r="C43" s="67"/>
    </row>
    <row r="44">
      <c r="C44" s="67"/>
    </row>
    <row r="45">
      <c r="C45" s="67"/>
    </row>
    <row r="46">
      <c r="C46" s="67"/>
    </row>
    <row r="47">
      <c r="C47" s="67"/>
    </row>
    <row r="48">
      <c r="C48" s="67"/>
    </row>
    <row r="49">
      <c r="C49" s="67"/>
    </row>
    <row r="50">
      <c r="C50" s="67"/>
    </row>
    <row r="51">
      <c r="C51" s="67"/>
    </row>
  </sheetData>
  <mergeCells>
    <mergeCell ref="C2:F2"/>
    <mergeCell ref="D7:F7"/>
    <mergeCell ref="D8:F8"/>
    <mergeCell ref="D9:F9"/>
    <mergeCell ref="D10:F10"/>
    <mergeCell ref="D6:F6"/>
    <mergeCell ref="D4:E4"/>
    <mergeCell ref="D17:F17"/>
    <mergeCell ref="D18:F18"/>
    <mergeCell ref="C20:F20"/>
    <mergeCell ref="C37:F37"/>
  </mergeCells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Footer>&amp;L&amp;8Vytvořeno systémem euroCALC 4&amp;C&amp;P/&amp;N&amp;R&amp;8&amp;[18.5.2026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I24"/>
  <sheetViews>
    <sheetView topLeftCell="A1"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2"/>
  <cols>
    <col min="1" max="1" width="34.7109375" style="62" hidden="1" customWidth="1"/>
    <col min="2" max="2" width="80.7109375" style="62" customWidth="1"/>
    <col min="3" max="3" width="15.7109375" style="62" customWidth="1"/>
    <col min="4" max="4" width="15.7109375" style="62" hidden="1" customWidth="1"/>
    <col min="5" max="6" width="15.7109375" style="62" customWidth="1"/>
    <col min="7" max="7" width="12.7109375" style="62" customWidth="1"/>
    <col min="8" max="8" width="43.28515625" style="62" customWidth="1"/>
    <col min="9" max="16384" width="9.140625" style="62"/>
  </cols>
  <sheetData>
    <row r="1" ht="15.2">
      <c r="B1" s="231" t="s">
        <v>92</v>
      </c>
    </row>
    <row r="2" ht="15.2">
      <c r="B2" s="231" t="s">
        <v>93</v>
      </c>
      <c r="C2" s="189"/>
      <c r="D2" s="193"/>
      <c r="E2" s="189"/>
      <c r="F2" s="189"/>
      <c r="G2" s="198"/>
    </row>
    <row r="3" ht="7.5" customHeight="1">
      <c r="A3" s="61"/>
      <c r="B3" s="179"/>
      <c r="C3" s="189"/>
      <c r="D3" s="194"/>
      <c r="E3" s="197"/>
      <c r="F3" s="197"/>
      <c r="G3" s="199"/>
      <c r="H3" s="63"/>
    </row>
    <row r="4" ht="12.75">
      <c r="A4" s="48"/>
      <c r="B4" s="202" t="s">
        <v>6</v>
      </c>
      <c r="C4" s="203" t="s">
        <v>13</v>
      </c>
      <c r="D4" s="204" t="s">
        <v>15</v>
      </c>
      <c r="E4" s="203" t="s">
        <v>5</v>
      </c>
      <c r="F4" s="203" t="s">
        <v>19</v>
      </c>
      <c r="G4" s="205" t="s">
        <v>23</v>
      </c>
      <c r="H4" s="61"/>
      <c r="I4" s="63"/>
    </row>
    <row r="5" ht="7.5" customHeight="1">
      <c r="B5" s="179"/>
      <c r="C5" s="189"/>
      <c r="D5" s="193"/>
      <c r="E5" s="189"/>
      <c r="F5" s="189"/>
      <c r="G5" s="198"/>
      <c r="H5" s="63"/>
    </row>
    <row r="6" ht="12.75">
      <c r="A6" s="142" t="s">
        <v>71</v>
      </c>
      <c r="B6" s="222" t="s">
        <v>72</v>
      </c>
      <c r="C6" s="158">
        <f>VLOOKUP($A6,'Zakázka'!$A:$T,10,FALSE)</f>
        <v>0</v>
      </c>
      <c r="D6" s="223">
        <f>VLOOKUP($A6,'Zakázka'!$A:$T,12,FALSE)</f>
        <v>499.01010140000013</v>
      </c>
      <c r="E6" s="158">
        <f>VLOOKUP($A6,'Zakázka'!$A:$T,16,FALSE)</f>
        <v>0</v>
      </c>
      <c r="F6" s="158">
        <f>VLOOKUP($A6,'Zakázka'!$A:$T,17,FALSE)</f>
        <v>0</v>
      </c>
      <c r="G6" s="224">
        <f>VLOOKUP($A6,'Zakázka'!$A:$T,20,FALSE)</f>
        <v>79</v>
      </c>
      <c r="H6" s="61"/>
      <c r="I6" s="63"/>
    </row>
    <row r="7" ht="12.75" outlineLevel="1">
      <c r="A7" s="142" t="s">
        <v>73</v>
      </c>
      <c r="B7" s="225" t="s">
        <v>74</v>
      </c>
      <c r="C7" s="158">
        <f>VLOOKUP($A7,'Zakázka'!$A:$T,10,FALSE)</f>
        <v>0</v>
      </c>
      <c r="D7" s="223">
        <f>VLOOKUP($A7,'Zakázka'!$A:$T,12,FALSE)</f>
        <v>0</v>
      </c>
      <c r="E7" s="158">
        <f>VLOOKUP($A7,'Zakázka'!$A:$T,16,FALSE)</f>
        <v>0</v>
      </c>
      <c r="F7" s="158">
        <f>VLOOKUP($A7,'Zakázka'!$A:$T,17,FALSE)</f>
        <v>0</v>
      </c>
      <c r="G7" s="224">
        <f>VLOOKUP($A7,'Zakázka'!$A:$T,20,FALSE)</f>
        <v>9</v>
      </c>
      <c r="H7" s="61"/>
      <c r="I7" s="63"/>
    </row>
    <row r="8" ht="12.75" outlineLevel="2">
      <c r="A8" s="226" t="s">
        <v>75</v>
      </c>
      <c r="B8" s="227" t="s">
        <v>76</v>
      </c>
      <c r="C8" s="228">
        <f>VLOOKUP($A8,'Zakázka'!$A:$T,10,FALSE)</f>
        <v>0</v>
      </c>
      <c r="D8" s="229">
        <f>VLOOKUP($A8,'Zakázka'!$A:$T,12,FALSE)</f>
        <v>0</v>
      </c>
      <c r="E8" s="228">
        <f>VLOOKUP($A8,'Zakázka'!$A:$T,16,FALSE)</f>
        <v>0</v>
      </c>
      <c r="F8" s="228">
        <f>VLOOKUP($A8,'Zakázka'!$A:$T,17,FALSE)</f>
        <v>0</v>
      </c>
      <c r="G8" s="230">
        <f>VLOOKUP($A8,'Zakázka'!$A:$T,20,FALSE)</f>
        <v>9</v>
      </c>
      <c r="H8" s="61"/>
      <c r="I8" s="63"/>
    </row>
    <row r="9" ht="12.75" outlineLevel="1">
      <c r="A9" s="142" t="s">
        <v>77</v>
      </c>
      <c r="B9" s="225" t="s">
        <v>78</v>
      </c>
      <c r="C9" s="158">
        <f>VLOOKUP($A9,'Zakázka'!$A:$T,10,FALSE)</f>
        <v>0</v>
      </c>
      <c r="D9" s="223">
        <f>VLOOKUP($A9,'Zakázka'!$A:$T,12,FALSE)</f>
        <v>499.01010140000013</v>
      </c>
      <c r="E9" s="158">
        <f>VLOOKUP($A9,'Zakázka'!$A:$T,16,FALSE)</f>
        <v>0</v>
      </c>
      <c r="F9" s="158">
        <f>VLOOKUP($A9,'Zakázka'!$A:$T,17,FALSE)</f>
        <v>0</v>
      </c>
      <c r="G9" s="224">
        <f>VLOOKUP($A9,'Zakázka'!$A:$T,20,FALSE)</f>
        <v>70</v>
      </c>
      <c r="H9" s="61"/>
      <c r="I9" s="63"/>
    </row>
    <row r="10" ht="12.75" outlineLevel="2">
      <c r="A10" s="226" t="s">
        <v>79</v>
      </c>
      <c r="B10" s="227" t="s">
        <v>80</v>
      </c>
      <c r="C10" s="228">
        <f>VLOOKUP($A10,'Zakázka'!$A:$T,10,FALSE)</f>
        <v>0</v>
      </c>
      <c r="D10" s="229">
        <f>VLOOKUP($A10,'Zakázka'!$A:$T,12,FALSE)</f>
        <v>188.2133484</v>
      </c>
      <c r="E10" s="228">
        <f>VLOOKUP($A10,'Zakázka'!$A:$T,16,FALSE)</f>
        <v>0</v>
      </c>
      <c r="F10" s="228">
        <f>VLOOKUP($A10,'Zakázka'!$A:$T,17,FALSE)</f>
        <v>0</v>
      </c>
      <c r="G10" s="230">
        <f>VLOOKUP($A10,'Zakázka'!$A:$T,20,FALSE)</f>
        <v>33</v>
      </c>
      <c r="H10" s="61"/>
      <c r="I10" s="63"/>
    </row>
    <row r="11" ht="12.75" outlineLevel="2">
      <c r="A11" s="226" t="s">
        <v>81</v>
      </c>
      <c r="B11" s="227" t="s">
        <v>82</v>
      </c>
      <c r="C11" s="228">
        <f>VLOOKUP($A11,'Zakázka'!$A:$T,10,FALSE)</f>
        <v>0</v>
      </c>
      <c r="D11" s="229">
        <f>VLOOKUP($A11,'Zakázka'!$A:$T,12,FALSE)</f>
        <v>85.710876000000013</v>
      </c>
      <c r="E11" s="228">
        <f>VLOOKUP($A11,'Zakázka'!$A:$T,16,FALSE)</f>
        <v>0</v>
      </c>
      <c r="F11" s="228">
        <f>VLOOKUP($A11,'Zakázka'!$A:$T,17,FALSE)</f>
        <v>0</v>
      </c>
      <c r="G11" s="230">
        <f>VLOOKUP($A11,'Zakázka'!$A:$T,20,FALSE)</f>
        <v>3</v>
      </c>
      <c r="H11" s="61"/>
      <c r="I11" s="63"/>
    </row>
    <row r="12" ht="12.75" outlineLevel="2">
      <c r="A12" s="226" t="s">
        <v>83</v>
      </c>
      <c r="B12" s="227" t="s">
        <v>84</v>
      </c>
      <c r="C12" s="228">
        <f>VLOOKUP($A12,'Zakázka'!$A:$T,10,FALSE)</f>
        <v>0</v>
      </c>
      <c r="D12" s="229">
        <f>VLOOKUP($A12,'Zakázka'!$A:$T,12,FALSE)</f>
        <v>200.28946000000003</v>
      </c>
      <c r="E12" s="228">
        <f>VLOOKUP($A12,'Zakázka'!$A:$T,16,FALSE)</f>
        <v>0</v>
      </c>
      <c r="F12" s="228">
        <f>VLOOKUP($A12,'Zakázka'!$A:$T,17,FALSE)</f>
        <v>0</v>
      </c>
      <c r="G12" s="230">
        <f>VLOOKUP($A12,'Zakázka'!$A:$T,20,FALSE)</f>
        <v>6</v>
      </c>
      <c r="H12" s="61"/>
      <c r="I12" s="63"/>
    </row>
    <row r="13" ht="12.75" outlineLevel="2">
      <c r="A13" s="226" t="s">
        <v>85</v>
      </c>
      <c r="B13" s="227" t="s">
        <v>76</v>
      </c>
      <c r="C13" s="228">
        <f>VLOOKUP($A13,'Zakázka'!$A:$T,10,FALSE)</f>
        <v>0</v>
      </c>
      <c r="D13" s="229">
        <f>VLOOKUP($A13,'Zakázka'!$A:$T,12,FALSE)</f>
        <v>7.732717</v>
      </c>
      <c r="E13" s="228">
        <f>VLOOKUP($A13,'Zakázka'!$A:$T,16,FALSE)</f>
        <v>0</v>
      </c>
      <c r="F13" s="228">
        <f>VLOOKUP($A13,'Zakázka'!$A:$T,17,FALSE)</f>
        <v>0</v>
      </c>
      <c r="G13" s="230">
        <f>VLOOKUP($A13,'Zakázka'!$A:$T,20,FALSE)</f>
        <v>16</v>
      </c>
      <c r="H13" s="61"/>
      <c r="I13" s="63"/>
    </row>
    <row r="14" ht="12.75" outlineLevel="2">
      <c r="A14" s="226" t="s">
        <v>86</v>
      </c>
      <c r="B14" s="227" t="s">
        <v>87</v>
      </c>
      <c r="C14" s="228">
        <f>VLOOKUP($A14,'Zakázka'!$A:$T,10,FALSE)</f>
        <v>0</v>
      </c>
      <c r="D14" s="229">
        <f>VLOOKUP($A14,'Zakázka'!$A:$T,12,FALSE)</f>
        <v>17.02314</v>
      </c>
      <c r="E14" s="228">
        <f>VLOOKUP($A14,'Zakázka'!$A:$T,16,FALSE)</f>
        <v>0</v>
      </c>
      <c r="F14" s="228">
        <f>VLOOKUP($A14,'Zakázka'!$A:$T,17,FALSE)</f>
        <v>0</v>
      </c>
      <c r="G14" s="230">
        <f>VLOOKUP($A14,'Zakázka'!$A:$T,20,FALSE)</f>
        <v>3</v>
      </c>
      <c r="H14" s="61"/>
      <c r="I14" s="63"/>
    </row>
    <row r="15" ht="12.75" outlineLevel="2">
      <c r="A15" s="226" t="s">
        <v>88</v>
      </c>
      <c r="B15" s="227" t="s">
        <v>89</v>
      </c>
      <c r="C15" s="228">
        <f>VLOOKUP($A15,'Zakázka'!$A:$T,10,FALSE)</f>
        <v>0</v>
      </c>
      <c r="D15" s="229">
        <f>VLOOKUP($A15,'Zakázka'!$A:$T,12,FALSE)</f>
        <v>0</v>
      </c>
      <c r="E15" s="228">
        <f>VLOOKUP($A15,'Zakázka'!$A:$T,16,FALSE)</f>
        <v>0</v>
      </c>
      <c r="F15" s="228">
        <f>VLOOKUP($A15,'Zakázka'!$A:$T,17,FALSE)</f>
        <v>0</v>
      </c>
      <c r="G15" s="230">
        <f>VLOOKUP($A15,'Zakázka'!$A:$T,20,FALSE)</f>
        <v>6</v>
      </c>
      <c r="H15" s="61"/>
      <c r="I15" s="63"/>
    </row>
    <row r="16" ht="12.75" outlineLevel="2">
      <c r="A16" s="226" t="s">
        <v>90</v>
      </c>
      <c r="B16" s="227" t="s">
        <v>91</v>
      </c>
      <c r="C16" s="228">
        <f>VLOOKUP($A16,'Zakázka'!$A:$T,10,FALSE)</f>
        <v>0</v>
      </c>
      <c r="D16" s="229">
        <f>VLOOKUP($A16,'Zakázka'!$A:$T,12,FALSE)</f>
        <v>0.04056</v>
      </c>
      <c r="E16" s="228">
        <f>VLOOKUP($A16,'Zakázka'!$A:$T,16,FALSE)</f>
        <v>0</v>
      </c>
      <c r="F16" s="228">
        <f>VLOOKUP($A16,'Zakázka'!$A:$T,17,FALSE)</f>
        <v>0</v>
      </c>
      <c r="G16" s="230">
        <f>VLOOKUP($A16,'Zakázka'!$A:$T,20,FALSE)</f>
        <v>3</v>
      </c>
      <c r="H16" s="61"/>
      <c r="I16" s="63"/>
    </row>
    <row r="17" ht="7.5" customHeight="1">
      <c r="A17" s="65"/>
      <c r="B17" s="183"/>
      <c r="C17" s="191"/>
      <c r="D17" s="196"/>
      <c r="E17" s="191"/>
      <c r="F17" s="191"/>
      <c r="G17" s="201"/>
      <c r="H17" s="63"/>
    </row>
    <row r="18" ht="12.75">
      <c r="A18" s="59"/>
      <c r="B18" s="206" t="s">
        <v>4</v>
      </c>
      <c r="C18" s="207">
        <f>SUMIF(GROUP_ID,"",ITEM_PRICES)</f>
        <v>0</v>
      </c>
      <c r="D18" s="208"/>
      <c r="E18" s="209"/>
      <c r="F18" s="209"/>
      <c r="G18" s="210"/>
      <c r="H18" s="61"/>
      <c r="I18" s="63"/>
    </row>
    <row r="19" ht="12.75">
      <c r="A19" s="59"/>
      <c r="B19" s="211" t="s">
        <v>5</v>
      </c>
      <c r="C19" s="207">
        <f ca="1">SUM(C20:C21)</f>
        <v>0</v>
      </c>
      <c r="D19" s="208"/>
      <c r="E19" s="209"/>
      <c r="F19" s="209"/>
      <c r="G19" s="210"/>
      <c r="H19" s="61"/>
      <c r="I19" s="63"/>
    </row>
    <row r="20" ht="12.75">
      <c r="A20" s="7"/>
      <c r="B20" s="212" t="str">
        <f ca="1">INDIRECT(ADDRESS(11,1,,,"Krycí List"))</f>
        <v/>
      </c>
      <c r="C20" s="213" t="str">
        <f ca="1">INDIRECT(ADDRESS(14,1,,,"Krycí List"))</f>
        <v/>
      </c>
      <c r="D20" s="214"/>
      <c r="E20" s="215"/>
      <c r="F20" s="215"/>
      <c r="G20" s="216"/>
      <c r="H20" s="61"/>
      <c r="I20" s="63"/>
    </row>
    <row r="21" ht="12.75">
      <c r="A21" s="7"/>
      <c r="B21" s="217" t="str">
        <f ca="1">INDIRECT(ADDRESS(12,1,,,"Krycí List"))</f>
        <v/>
      </c>
      <c r="C21" s="218" t="str">
        <f ca="1">INDIRECT(ADDRESS(15,1,,,"Krycí List"))</f>
        <v/>
      </c>
      <c r="D21" s="219"/>
      <c r="E21" s="220"/>
      <c r="F21" s="220"/>
      <c r="G21" s="221"/>
      <c r="H21" s="61"/>
      <c r="I21" s="63"/>
    </row>
    <row r="22" ht="12.75">
      <c r="A22" s="59"/>
      <c r="B22" s="206" t="s">
        <v>3</v>
      </c>
      <c r="C22" s="207">
        <f ca="1">C18+C19</f>
        <v>0</v>
      </c>
      <c r="D22" s="208"/>
      <c r="E22" s="209"/>
      <c r="F22" s="209"/>
      <c r="G22" s="210"/>
      <c r="H22" s="61"/>
      <c r="I22" s="63"/>
    </row>
    <row r="23" ht="12.75">
      <c r="B23" s="179"/>
      <c r="C23" s="189"/>
      <c r="D23" s="193"/>
      <c r="E23" s="189"/>
      <c r="F23" s="189"/>
      <c r="G23" s="198"/>
    </row>
    <row r="24" ht="12.75">
      <c r="B24" s="61"/>
      <c r="C24" s="63"/>
      <c r="D24" s="61"/>
      <c r="E24" s="63"/>
      <c r="F24" s="63"/>
      <c r="G24" s="61"/>
    </row>
  </sheetData>
  <pageMargins left="0.708661417322835" right="0.708661417322835" top="0.78740157480315" bottom="0.78740157480315" header="0.31496062992126" footer="0.31496062992126"/>
  <pageSetup paperSize="9" scale="80" fitToHeight="0" pageOrder="overThenDown" orientation="landscape" r:id="flId1"/>
  <headerFooter>
    <oddHeader>&amp;L&amp;8OPTIMA, spol. s r.o.&amp;C&amp;8</oddHeader>
    <oddFooter>&amp;L&amp;8Vytvořeno systémem euroCALC 4&amp;C&amp;P/&amp;N&amp;R&amp;8&amp;[18.5.2026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AA445"/>
  <sheetViews>
    <sheetView topLeftCell="A1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4"/>
  <cols>
    <col min="1" max="1" width="28.7109375" style="62" hidden="1" customWidth="1"/>
    <col min="2" max="2" width="3.7109375" style="62" hidden="1" customWidth="1"/>
    <col min="3" max="3" width="5.7109375" style="62" customWidth="1"/>
    <col min="4" max="4" width="4.7109375" style="62" customWidth="1"/>
    <col min="5" max="5" width="14.7109375" style="62" customWidth="1"/>
    <col min="6" max="6" width="72.7109375" style="62" customWidth="1"/>
    <col min="7" max="7" width="4.7109375" style="62" customWidth="1"/>
    <col min="8" max="8" width="14.7109375" style="62" customWidth="1"/>
    <col min="9" max="9" width="12.7109375" style="62" customWidth="1"/>
    <col min="10" max="10" width="15.7109375" style="62" customWidth="1"/>
    <col min="11" max="11" width="11.7109375" style="62" hidden="1" customWidth="1"/>
    <col min="12" max="12" width="14.7109375" style="62" hidden="1" customWidth="1"/>
    <col min="13" max="13" width="11.7109375" style="62" hidden="1" customWidth="1"/>
    <col min="14" max="14" width="14.7109375" style="62" hidden="1" customWidth="1"/>
    <col min="15" max="15" width="9.7109375" style="62" hidden="1" customWidth="1"/>
    <col min="16" max="16" width="14.7109375" style="62" hidden="1" customWidth="1"/>
    <col min="17" max="17" width="15.7109375" style="62" hidden="1" customWidth="1"/>
    <col min="18" max="18" width="25.7109375" style="62" hidden="1" customWidth="1"/>
    <col min="19" max="19" width="14.7109375" style="62" customWidth="1"/>
    <col min="20" max="20" width="8.7109375" style="62" hidden="1" customWidth="1"/>
    <col min="21" max="21" width="40.42578125" style="62" customWidth="1"/>
    <col min="22" max="22" width="9.5703125" style="62" customWidth="1"/>
    <col min="23" max="23" width="53.140625" style="62" customWidth="1"/>
    <col min="24" max="24" width="117" style="62" hidden="1" customWidth="1"/>
    <col min="25" max="26" width="9.140625" style="62"/>
    <col min="27" max="27" width="9.140625" style="62" customWidth="1"/>
    <col min="28" max="28" width="5.5703125" style="62" customWidth="1"/>
    <col min="29" max="16384" width="9.140625" style="62"/>
  </cols>
  <sheetData>
    <row r="1" ht="15.2">
      <c r="F1" s="231" t="s">
        <v>92</v>
      </c>
    </row>
    <row r="2" ht="15.2">
      <c r="B2" s="198"/>
      <c r="C2" s="198"/>
      <c r="D2" s="179"/>
      <c r="E2" s="179"/>
      <c r="F2" s="231" t="s">
        <v>93</v>
      </c>
      <c r="G2" s="179"/>
      <c r="H2" s="193"/>
      <c r="I2" s="246"/>
      <c r="J2" s="189"/>
      <c r="K2" s="193"/>
      <c r="L2" s="193"/>
      <c r="M2" s="193"/>
      <c r="N2" s="193"/>
      <c r="O2" s="189"/>
      <c r="P2" s="189"/>
      <c r="Q2" s="189"/>
      <c r="R2" s="179"/>
      <c r="S2" s="179"/>
      <c r="T2" s="198"/>
      <c r="V2" s="67"/>
      <c r="X2" s="254" t="s">
        <v>24</v>
      </c>
      <c r="Y2" s="67"/>
    </row>
    <row r="3" ht="7.5" customHeight="1">
      <c r="A3" s="61"/>
      <c r="B3" s="232"/>
      <c r="C3" s="198"/>
      <c r="D3" s="179"/>
      <c r="E3" s="179"/>
      <c r="F3" s="179"/>
      <c r="G3" s="179"/>
      <c r="H3" s="193"/>
      <c r="I3" s="246"/>
      <c r="J3" s="189"/>
      <c r="K3" s="194"/>
      <c r="L3" s="194"/>
      <c r="M3" s="194"/>
      <c r="N3" s="194"/>
      <c r="O3" s="197"/>
      <c r="P3" s="197"/>
      <c r="Q3" s="197"/>
      <c r="R3" s="242"/>
      <c r="S3" s="179"/>
      <c r="T3" s="199"/>
      <c r="U3" s="63"/>
      <c r="X3" s="255"/>
      <c r="Y3" s="67"/>
    </row>
    <row r="4" ht="12.75">
      <c r="A4" s="48"/>
      <c r="B4" s="205"/>
      <c r="C4" s="205" t="s">
        <v>7</v>
      </c>
      <c r="D4" s="202" t="s">
        <v>8</v>
      </c>
      <c r="E4" s="202" t="s">
        <v>9</v>
      </c>
      <c r="F4" s="202" t="s">
        <v>6</v>
      </c>
      <c r="G4" s="202" t="s">
        <v>10</v>
      </c>
      <c r="H4" s="204" t="s">
        <v>11</v>
      </c>
      <c r="I4" s="256" t="s">
        <v>12</v>
      </c>
      <c r="J4" s="203" t="s">
        <v>13</v>
      </c>
      <c r="K4" s="204" t="s">
        <v>14</v>
      </c>
      <c r="L4" s="204" t="s">
        <v>15</v>
      </c>
      <c r="M4" s="204" t="s">
        <v>16</v>
      </c>
      <c r="N4" s="204" t="s">
        <v>17</v>
      </c>
      <c r="O4" s="203" t="s">
        <v>18</v>
      </c>
      <c r="P4" s="203" t="s">
        <v>5</v>
      </c>
      <c r="Q4" s="203" t="s">
        <v>19</v>
      </c>
      <c r="R4" s="202" t="s">
        <v>20</v>
      </c>
      <c r="S4" s="202" t="s">
        <v>21</v>
      </c>
      <c r="T4" s="205" t="s">
        <v>22</v>
      </c>
      <c r="U4" s="61"/>
      <c r="V4" s="63"/>
      <c r="W4" s="63"/>
      <c r="X4" s="254">
        <f ca="1">CELL("width",F4)+CELL("width",G4)+CELL("width",H4)+CELL("width",I4)+CELL("width",J4)</f>
        <v>117</v>
      </c>
      <c r="Y4" s="67"/>
    </row>
    <row r="5" ht="7.5" customHeight="1">
      <c r="B5" s="198"/>
      <c r="C5" s="198"/>
      <c r="D5" s="179"/>
      <c r="E5" s="179"/>
      <c r="F5" s="179"/>
      <c r="G5" s="179"/>
      <c r="H5" s="193"/>
      <c r="I5" s="246"/>
      <c r="J5" s="189"/>
      <c r="K5" s="193"/>
      <c r="L5" s="193"/>
      <c r="M5" s="193"/>
      <c r="N5" s="193"/>
      <c r="O5" s="189"/>
      <c r="P5" s="189"/>
      <c r="Q5" s="189"/>
      <c r="R5" s="179"/>
      <c r="S5" s="179"/>
      <c r="T5" s="198"/>
      <c r="U5" s="63"/>
      <c r="X5" s="177"/>
    </row>
    <row r="6" ht="12.75">
      <c r="A6" s="142" t="s">
        <v>71</v>
      </c>
      <c r="B6" s="224">
        <v>1</v>
      </c>
      <c r="C6" s="257"/>
      <c r="D6" s="258" t="s">
        <v>94</v>
      </c>
      <c r="E6" s="258"/>
      <c r="F6" s="222" t="s">
        <v>72</v>
      </c>
      <c r="G6" s="258"/>
      <c r="H6" s="259"/>
      <c r="I6" s="260"/>
      <c r="J6" s="158">
        <f>SUBTOTAL(9,J7:J445)</f>
        <v>0</v>
      </c>
      <c r="K6" s="259"/>
      <c r="L6" s="223">
        <f>SUBTOTAL(9,L7:L445)</f>
        <v>499.01010140000013</v>
      </c>
      <c r="M6" s="259"/>
      <c r="N6" s="223">
        <f>SUBTOTAL(9,N7:N445)</f>
        <v>7.55</v>
      </c>
      <c r="O6" s="261"/>
      <c r="P6" s="158">
        <f>SUBTOTAL(9,P7:P445)</f>
        <v>0</v>
      </c>
      <c r="Q6" s="158">
        <f>SUBTOTAL(9,Q7:Q445)</f>
        <v>0</v>
      </c>
      <c r="R6" s="258"/>
      <c r="S6" s="258"/>
      <c r="T6" s="224">
        <f>SUBTOTAL(9,T7:T445)</f>
        <v>79</v>
      </c>
      <c r="U6" s="61"/>
      <c r="V6" s="63"/>
      <c r="W6" s="63"/>
      <c r="X6" s="179"/>
    </row>
    <row r="7" ht="12.75" outlineLevel="1">
      <c r="A7" s="142" t="s">
        <v>73</v>
      </c>
      <c r="B7" s="224">
        <v>2</v>
      </c>
      <c r="C7" s="257"/>
      <c r="D7" s="258" t="s">
        <v>95</v>
      </c>
      <c r="E7" s="258"/>
      <c r="F7" s="222" t="s">
        <v>74</v>
      </c>
      <c r="G7" s="258"/>
      <c r="H7" s="259"/>
      <c r="I7" s="260"/>
      <c r="J7" s="158">
        <f>SUBTOTAL(9,J8:J74)</f>
        <v>0</v>
      </c>
      <c r="K7" s="259"/>
      <c r="L7" s="223">
        <f>SUBTOTAL(9,L8:L74)</f>
        <v>0</v>
      </c>
      <c r="M7" s="259"/>
      <c r="N7" s="223">
        <f>SUBTOTAL(9,N8:N74)</f>
        <v>0</v>
      </c>
      <c r="O7" s="261"/>
      <c r="P7" s="158">
        <f>SUBTOTAL(9,P8:P74)</f>
        <v>0</v>
      </c>
      <c r="Q7" s="158">
        <f>SUBTOTAL(9,Q8:Q74)</f>
        <v>0</v>
      </c>
      <c r="R7" s="258"/>
      <c r="S7" s="258"/>
      <c r="T7" s="224">
        <f>SUBTOTAL(9,T8:T74)</f>
        <v>9</v>
      </c>
      <c r="U7" s="61"/>
      <c r="V7" s="63"/>
      <c r="W7" s="63"/>
      <c r="X7" s="179"/>
    </row>
    <row r="8" ht="12.75" outlineLevel="2">
      <c r="A8" s="226" t="s">
        <v>75</v>
      </c>
      <c r="B8" s="230">
        <v>3</v>
      </c>
      <c r="C8" s="262"/>
      <c r="D8" s="263" t="s">
        <v>96</v>
      </c>
      <c r="E8" s="263"/>
      <c r="F8" s="264" t="s">
        <v>76</v>
      </c>
      <c r="G8" s="263"/>
      <c r="H8" s="265"/>
      <c r="I8" s="266"/>
      <c r="J8" s="228">
        <f>SUBTOTAL(9,J9:J74)</f>
        <v>0</v>
      </c>
      <c r="K8" s="265"/>
      <c r="L8" s="229">
        <f>SUBTOTAL(9,L9:L74)</f>
        <v>0</v>
      </c>
      <c r="M8" s="265"/>
      <c r="N8" s="229">
        <f>SUBTOTAL(9,N9:N74)</f>
        <v>0</v>
      </c>
      <c r="O8" s="267"/>
      <c r="P8" s="228">
        <f>SUBTOTAL(9,P9:P74)</f>
        <v>0</v>
      </c>
      <c r="Q8" s="228">
        <f>SUBTOTAL(9,Q9:Q74)</f>
        <v>0</v>
      </c>
      <c r="R8" s="263"/>
      <c r="S8" s="263"/>
      <c r="T8" s="230">
        <f>SUBTOTAL(9,T9:T74)</f>
        <v>9</v>
      </c>
      <c r="U8" s="61"/>
      <c r="V8" s="63"/>
      <c r="W8" s="63"/>
      <c r="X8" s="179"/>
    </row>
    <row r="9" ht="12.75" outlineLevel="3">
      <c r="A9" s="56"/>
      <c r="B9" s="268"/>
      <c r="C9" s="269">
        <v>1</v>
      </c>
      <c r="D9" s="270" t="s">
        <v>97</v>
      </c>
      <c r="E9" s="271" t="s">
        <v>98</v>
      </c>
      <c r="F9" s="272" t="s">
        <v>99</v>
      </c>
      <c r="G9" s="270" t="s">
        <v>100</v>
      </c>
      <c r="H9" s="273">
        <v>1</v>
      </c>
      <c r="I9" s="274"/>
      <c r="J9" s="275">
        <f>H9*I9</f>
        <v>0</v>
      </c>
      <c r="K9" s="273"/>
      <c r="L9" s="273">
        <f>H9*K9</f>
        <v>0</v>
      </c>
      <c r="M9" s="273"/>
      <c r="N9" s="273">
        <f>H9*M9</f>
        <v>0</v>
      </c>
      <c r="O9" s="275">
        <v>21</v>
      </c>
      <c r="P9" s="275">
        <f>J9*(O9/100)</f>
        <v>0</v>
      </c>
      <c r="Q9" s="275">
        <f>J9+P9</f>
        <v>0</v>
      </c>
      <c r="R9" s="276"/>
      <c r="S9" s="276"/>
      <c r="T9" s="277">
        <v>1</v>
      </c>
      <c r="U9" s="63"/>
      <c r="V9" s="63"/>
      <c r="W9" s="63"/>
      <c r="X9" s="179"/>
    </row>
    <row r="10" ht="12.75" outlineLevel="4">
      <c r="A10" s="278"/>
      <c r="B10" s="279"/>
      <c r="C10" s="279"/>
      <c r="D10" s="280"/>
      <c r="E10" s="287" t="s">
        <v>1</v>
      </c>
      <c r="F10" s="281" t="s">
        <v>46</v>
      </c>
      <c r="G10" s="281"/>
      <c r="H10" s="282"/>
      <c r="I10" s="283"/>
      <c r="J10" s="284"/>
      <c r="K10" s="285"/>
      <c r="L10" s="285"/>
      <c r="M10" s="285"/>
      <c r="N10" s="285"/>
      <c r="O10" s="286"/>
      <c r="P10" s="286"/>
      <c r="Q10" s="286"/>
      <c r="R10" s="280"/>
      <c r="S10" s="280"/>
      <c r="T10" s="279"/>
      <c r="U10" s="61"/>
      <c r="V10" s="63"/>
      <c r="W10" s="63"/>
      <c r="X10" s="281" t="str">
        <f>F10</f>
        <v>---</v>
      </c>
      <c r="Y10" s="67"/>
      <c r="AA10" s="74"/>
    </row>
    <row r="11" ht="7.5" customHeight="1" outlineLevel="4">
      <c r="B11" s="198"/>
      <c r="C11" s="198"/>
      <c r="D11" s="179"/>
      <c r="E11" s="179"/>
      <c r="F11" s="180"/>
      <c r="G11" s="179"/>
      <c r="H11" s="193"/>
      <c r="I11" s="246"/>
      <c r="J11" s="189"/>
      <c r="K11" s="193"/>
      <c r="L11" s="193"/>
      <c r="M11" s="193"/>
      <c r="N11" s="193"/>
      <c r="O11" s="189"/>
      <c r="P11" s="189"/>
      <c r="Q11" s="189"/>
      <c r="R11" s="179"/>
      <c r="S11" s="179"/>
      <c r="T11" s="198"/>
      <c r="U11" s="63"/>
      <c r="X11" s="179"/>
    </row>
    <row r="12" ht="19.9" outlineLevel="4">
      <c r="A12" s="288"/>
      <c r="B12" s="289"/>
      <c r="C12" s="289"/>
      <c r="D12" s="290"/>
      <c r="E12" s="296" t="s">
        <v>2</v>
      </c>
      <c r="F12" s="291" t="s">
        <v>101</v>
      </c>
      <c r="G12" s="290"/>
      <c r="H12" s="292">
        <v>0</v>
      </c>
      <c r="I12" s="293"/>
      <c r="J12" s="294"/>
      <c r="K12" s="295"/>
      <c r="L12" s="295"/>
      <c r="M12" s="295"/>
      <c r="N12" s="295"/>
      <c r="O12" s="294"/>
      <c r="P12" s="294"/>
      <c r="Q12" s="294"/>
      <c r="R12" s="290"/>
      <c r="S12" s="290"/>
      <c r="T12" s="289"/>
      <c r="U12" s="61"/>
      <c r="V12" s="63"/>
      <c r="W12" s="63"/>
      <c r="X12" s="179"/>
    </row>
    <row r="13" ht="12.75" outlineLevel="4">
      <c r="A13" s="288"/>
      <c r="B13" s="289"/>
      <c r="C13" s="289"/>
      <c r="D13" s="290"/>
      <c r="E13" s="296"/>
      <c r="F13" s="291" t="s">
        <v>102</v>
      </c>
      <c r="G13" s="290"/>
      <c r="H13" s="292">
        <v>0</v>
      </c>
      <c r="I13" s="293"/>
      <c r="J13" s="294"/>
      <c r="K13" s="295"/>
      <c r="L13" s="295"/>
      <c r="M13" s="295"/>
      <c r="N13" s="295"/>
      <c r="O13" s="294"/>
      <c r="P13" s="294"/>
      <c r="Q13" s="294"/>
      <c r="R13" s="290"/>
      <c r="S13" s="290"/>
      <c r="T13" s="289"/>
      <c r="U13" s="61"/>
      <c r="V13" s="63"/>
      <c r="W13" s="63"/>
      <c r="X13" s="179"/>
    </row>
    <row r="14" ht="12.75" outlineLevel="4">
      <c r="A14" s="288"/>
      <c r="B14" s="289"/>
      <c r="C14" s="289"/>
      <c r="D14" s="290"/>
      <c r="E14" s="296"/>
      <c r="F14" s="291" t="s">
        <v>103</v>
      </c>
      <c r="G14" s="290"/>
      <c r="H14" s="292">
        <v>0</v>
      </c>
      <c r="I14" s="293"/>
      <c r="J14" s="294"/>
      <c r="K14" s="295"/>
      <c r="L14" s="295"/>
      <c r="M14" s="295"/>
      <c r="N14" s="295"/>
      <c r="O14" s="294"/>
      <c r="P14" s="294"/>
      <c r="Q14" s="294"/>
      <c r="R14" s="290"/>
      <c r="S14" s="290"/>
      <c r="T14" s="289"/>
      <c r="U14" s="61"/>
      <c r="V14" s="63"/>
      <c r="W14" s="63"/>
      <c r="X14" s="179"/>
    </row>
    <row r="15" ht="12.75" outlineLevel="4">
      <c r="A15" s="288"/>
      <c r="B15" s="289"/>
      <c r="C15" s="289"/>
      <c r="D15" s="290"/>
      <c r="E15" s="296"/>
      <c r="F15" s="291" t="s">
        <v>104</v>
      </c>
      <c r="G15" s="290"/>
      <c r="H15" s="292">
        <v>0</v>
      </c>
      <c r="I15" s="293"/>
      <c r="J15" s="294"/>
      <c r="K15" s="295"/>
      <c r="L15" s="295"/>
      <c r="M15" s="295"/>
      <c r="N15" s="295"/>
      <c r="O15" s="294"/>
      <c r="P15" s="294"/>
      <c r="Q15" s="294"/>
      <c r="R15" s="290"/>
      <c r="S15" s="290"/>
      <c r="T15" s="289"/>
      <c r="U15" s="61"/>
      <c r="V15" s="63"/>
      <c r="W15" s="63"/>
      <c r="X15" s="179"/>
    </row>
    <row r="16" ht="19.9" outlineLevel="4">
      <c r="A16" s="288"/>
      <c r="B16" s="289"/>
      <c r="C16" s="289"/>
      <c r="D16" s="290"/>
      <c r="E16" s="296"/>
      <c r="F16" s="291" t="s">
        <v>105</v>
      </c>
      <c r="G16" s="290"/>
      <c r="H16" s="292">
        <v>0</v>
      </c>
      <c r="I16" s="293"/>
      <c r="J16" s="294"/>
      <c r="K16" s="295"/>
      <c r="L16" s="295"/>
      <c r="M16" s="295"/>
      <c r="N16" s="295"/>
      <c r="O16" s="294"/>
      <c r="P16" s="294"/>
      <c r="Q16" s="294"/>
      <c r="R16" s="290"/>
      <c r="S16" s="290"/>
      <c r="T16" s="289"/>
      <c r="U16" s="61"/>
      <c r="V16" s="63"/>
      <c r="W16" s="63"/>
      <c r="X16" s="179"/>
    </row>
    <row r="17" ht="19.9" outlineLevel="4">
      <c r="A17" s="288"/>
      <c r="B17" s="289"/>
      <c r="C17" s="289"/>
      <c r="D17" s="290"/>
      <c r="E17" s="296"/>
      <c r="F17" s="291" t="s">
        <v>106</v>
      </c>
      <c r="G17" s="290"/>
      <c r="H17" s="292">
        <v>0</v>
      </c>
      <c r="I17" s="293"/>
      <c r="J17" s="294"/>
      <c r="K17" s="295"/>
      <c r="L17" s="295"/>
      <c r="M17" s="295"/>
      <c r="N17" s="295"/>
      <c r="O17" s="294"/>
      <c r="P17" s="294"/>
      <c r="Q17" s="294"/>
      <c r="R17" s="290"/>
      <c r="S17" s="290"/>
      <c r="T17" s="289"/>
      <c r="U17" s="61"/>
      <c r="V17" s="63"/>
      <c r="W17" s="63"/>
      <c r="X17" s="179"/>
    </row>
    <row r="18" ht="12.75" outlineLevel="4">
      <c r="A18" s="288"/>
      <c r="B18" s="289"/>
      <c r="C18" s="289"/>
      <c r="D18" s="290"/>
      <c r="E18" s="296"/>
      <c r="F18" s="291" t="s">
        <v>107</v>
      </c>
      <c r="G18" s="290"/>
      <c r="H18" s="292">
        <v>1</v>
      </c>
      <c r="I18" s="293"/>
      <c r="J18" s="294"/>
      <c r="K18" s="295"/>
      <c r="L18" s="295"/>
      <c r="M18" s="295"/>
      <c r="N18" s="295"/>
      <c r="O18" s="294"/>
      <c r="P18" s="294"/>
      <c r="Q18" s="294"/>
      <c r="R18" s="290"/>
      <c r="S18" s="290"/>
      <c r="T18" s="289"/>
      <c r="U18" s="61"/>
      <c r="V18" s="63"/>
      <c r="W18" s="63"/>
      <c r="X18" s="179"/>
    </row>
    <row r="19" ht="7.5" customHeight="1" outlineLevel="4">
      <c r="A19" s="63"/>
      <c r="B19" s="198"/>
      <c r="C19" s="198"/>
      <c r="D19" s="179"/>
      <c r="E19" s="179"/>
      <c r="F19" s="242"/>
      <c r="G19" s="179"/>
      <c r="H19" s="193"/>
      <c r="I19" s="246"/>
      <c r="J19" s="189"/>
      <c r="K19" s="193"/>
      <c r="L19" s="193"/>
      <c r="M19" s="193"/>
      <c r="N19" s="193"/>
      <c r="O19" s="189"/>
      <c r="P19" s="189"/>
      <c r="Q19" s="189"/>
      <c r="R19" s="179"/>
      <c r="S19" s="179"/>
      <c r="T19" s="198"/>
      <c r="U19" s="63"/>
      <c r="X19" s="179"/>
    </row>
    <row r="20" ht="12.75" outlineLevel="3">
      <c r="A20" s="56"/>
      <c r="B20" s="268"/>
      <c r="C20" s="269">
        <v>2</v>
      </c>
      <c r="D20" s="270" t="s">
        <v>97</v>
      </c>
      <c r="E20" s="271" t="s">
        <v>108</v>
      </c>
      <c r="F20" s="272" t="s">
        <v>109</v>
      </c>
      <c r="G20" s="270" t="s">
        <v>100</v>
      </c>
      <c r="H20" s="273">
        <v>1</v>
      </c>
      <c r="I20" s="274"/>
      <c r="J20" s="275">
        <f>H20*I20</f>
        <v>0</v>
      </c>
      <c r="K20" s="273"/>
      <c r="L20" s="273">
        <f>H20*K20</f>
        <v>0</v>
      </c>
      <c r="M20" s="273"/>
      <c r="N20" s="273">
        <f>H20*M20</f>
        <v>0</v>
      </c>
      <c r="O20" s="275">
        <v>21</v>
      </c>
      <c r="P20" s="275">
        <f>J20*(O20/100)</f>
        <v>0</v>
      </c>
      <c r="Q20" s="275">
        <f>J20+P20</f>
        <v>0</v>
      </c>
      <c r="R20" s="276"/>
      <c r="S20" s="276"/>
      <c r="T20" s="277">
        <v>1</v>
      </c>
      <c r="U20" s="63"/>
      <c r="V20" s="63"/>
      <c r="W20" s="63"/>
      <c r="X20" s="179"/>
    </row>
    <row r="21" ht="12.75" outlineLevel="4">
      <c r="A21" s="278"/>
      <c r="B21" s="279"/>
      <c r="C21" s="279"/>
      <c r="D21" s="280"/>
      <c r="E21" s="287" t="s">
        <v>1</v>
      </c>
      <c r="F21" s="281" t="s">
        <v>46</v>
      </c>
      <c r="G21" s="281"/>
      <c r="H21" s="282"/>
      <c r="I21" s="283"/>
      <c r="J21" s="284"/>
      <c r="K21" s="285"/>
      <c r="L21" s="285"/>
      <c r="M21" s="285"/>
      <c r="N21" s="285"/>
      <c r="O21" s="286"/>
      <c r="P21" s="286"/>
      <c r="Q21" s="286"/>
      <c r="R21" s="280"/>
      <c r="S21" s="280"/>
      <c r="T21" s="279"/>
      <c r="U21" s="61"/>
      <c r="V21" s="63"/>
      <c r="W21" s="63"/>
      <c r="X21" s="281" t="str">
        <f>F21</f>
        <v>---</v>
      </c>
      <c r="Y21" s="67"/>
      <c r="AA21" s="74"/>
    </row>
    <row r="22" ht="7.5" customHeight="1" outlineLevel="4">
      <c r="B22" s="198"/>
      <c r="C22" s="198"/>
      <c r="D22" s="179"/>
      <c r="E22" s="179"/>
      <c r="F22" s="180"/>
      <c r="G22" s="179"/>
      <c r="H22" s="193"/>
      <c r="I22" s="246"/>
      <c r="J22" s="189"/>
      <c r="K22" s="193"/>
      <c r="L22" s="193"/>
      <c r="M22" s="193"/>
      <c r="N22" s="193"/>
      <c r="O22" s="189"/>
      <c r="P22" s="189"/>
      <c r="Q22" s="189"/>
      <c r="R22" s="179"/>
      <c r="S22" s="179"/>
      <c r="T22" s="198"/>
      <c r="U22" s="63"/>
      <c r="X22" s="179"/>
    </row>
    <row r="23" ht="12.75" outlineLevel="4">
      <c r="A23" s="288"/>
      <c r="B23" s="289"/>
      <c r="C23" s="289"/>
      <c r="D23" s="290"/>
      <c r="E23" s="296" t="s">
        <v>2</v>
      </c>
      <c r="F23" s="291" t="s">
        <v>110</v>
      </c>
      <c r="G23" s="290"/>
      <c r="H23" s="292">
        <v>0</v>
      </c>
      <c r="I23" s="293"/>
      <c r="J23" s="294"/>
      <c r="K23" s="295"/>
      <c r="L23" s="295"/>
      <c r="M23" s="295"/>
      <c r="N23" s="295"/>
      <c r="O23" s="294"/>
      <c r="P23" s="294"/>
      <c r="Q23" s="294"/>
      <c r="R23" s="290"/>
      <c r="S23" s="290"/>
      <c r="T23" s="289"/>
      <c r="U23" s="61"/>
      <c r="V23" s="63"/>
      <c r="W23" s="63"/>
      <c r="X23" s="179"/>
    </row>
    <row r="24" ht="12.75" outlineLevel="4">
      <c r="A24" s="288"/>
      <c r="B24" s="289"/>
      <c r="C24" s="289"/>
      <c r="D24" s="290"/>
      <c r="E24" s="296"/>
      <c r="F24" s="291" t="s">
        <v>111</v>
      </c>
      <c r="G24" s="290"/>
      <c r="H24" s="292">
        <v>0</v>
      </c>
      <c r="I24" s="293"/>
      <c r="J24" s="294"/>
      <c r="K24" s="295"/>
      <c r="L24" s="295"/>
      <c r="M24" s="295"/>
      <c r="N24" s="295"/>
      <c r="O24" s="294"/>
      <c r="P24" s="294"/>
      <c r="Q24" s="294"/>
      <c r="R24" s="290"/>
      <c r="S24" s="290"/>
      <c r="T24" s="289"/>
      <c r="U24" s="61"/>
      <c r="V24" s="63"/>
      <c r="W24" s="63"/>
      <c r="X24" s="179"/>
    </row>
    <row r="25" ht="12.75" outlineLevel="4">
      <c r="A25" s="288"/>
      <c r="B25" s="289"/>
      <c r="C25" s="289"/>
      <c r="D25" s="290"/>
      <c r="E25" s="296"/>
      <c r="F25" s="291" t="s">
        <v>112</v>
      </c>
      <c r="G25" s="290"/>
      <c r="H25" s="292">
        <v>0</v>
      </c>
      <c r="I25" s="293"/>
      <c r="J25" s="294"/>
      <c r="K25" s="295"/>
      <c r="L25" s="295"/>
      <c r="M25" s="295"/>
      <c r="N25" s="295"/>
      <c r="O25" s="294"/>
      <c r="P25" s="294"/>
      <c r="Q25" s="294"/>
      <c r="R25" s="290"/>
      <c r="S25" s="290"/>
      <c r="T25" s="289"/>
      <c r="U25" s="61"/>
      <c r="V25" s="63"/>
      <c r="W25" s="63"/>
      <c r="X25" s="179"/>
    </row>
    <row r="26" ht="19.9" outlineLevel="4">
      <c r="A26" s="288"/>
      <c r="B26" s="289"/>
      <c r="C26" s="289"/>
      <c r="D26" s="290"/>
      <c r="E26" s="296"/>
      <c r="F26" s="291" t="s">
        <v>113</v>
      </c>
      <c r="G26" s="290"/>
      <c r="H26" s="292">
        <v>0</v>
      </c>
      <c r="I26" s="293"/>
      <c r="J26" s="294"/>
      <c r="K26" s="295"/>
      <c r="L26" s="295"/>
      <c r="M26" s="295"/>
      <c r="N26" s="295"/>
      <c r="O26" s="294"/>
      <c r="P26" s="294"/>
      <c r="Q26" s="294"/>
      <c r="R26" s="290"/>
      <c r="S26" s="290"/>
      <c r="T26" s="289"/>
      <c r="U26" s="61"/>
      <c r="V26" s="63"/>
      <c r="W26" s="63"/>
      <c r="X26" s="179"/>
    </row>
    <row r="27" ht="12.75" outlineLevel="4">
      <c r="A27" s="288"/>
      <c r="B27" s="289"/>
      <c r="C27" s="289"/>
      <c r="D27" s="290"/>
      <c r="E27" s="296"/>
      <c r="F27" s="291" t="s">
        <v>107</v>
      </c>
      <c r="G27" s="290"/>
      <c r="H27" s="292">
        <v>1</v>
      </c>
      <c r="I27" s="293"/>
      <c r="J27" s="294"/>
      <c r="K27" s="295"/>
      <c r="L27" s="295"/>
      <c r="M27" s="295"/>
      <c r="N27" s="295"/>
      <c r="O27" s="294"/>
      <c r="P27" s="294"/>
      <c r="Q27" s="294"/>
      <c r="R27" s="290"/>
      <c r="S27" s="290"/>
      <c r="T27" s="289"/>
      <c r="U27" s="61"/>
      <c r="V27" s="63"/>
      <c r="W27" s="63"/>
      <c r="X27" s="179"/>
    </row>
    <row r="28" ht="7.5" customHeight="1" outlineLevel="4">
      <c r="A28" s="63"/>
      <c r="B28" s="198"/>
      <c r="C28" s="198"/>
      <c r="D28" s="179"/>
      <c r="E28" s="179"/>
      <c r="F28" s="242"/>
      <c r="G28" s="179"/>
      <c r="H28" s="193"/>
      <c r="I28" s="246"/>
      <c r="J28" s="189"/>
      <c r="K28" s="193"/>
      <c r="L28" s="193"/>
      <c r="M28" s="193"/>
      <c r="N28" s="193"/>
      <c r="O28" s="189"/>
      <c r="P28" s="189"/>
      <c r="Q28" s="189"/>
      <c r="R28" s="179"/>
      <c r="S28" s="179"/>
      <c r="T28" s="198"/>
      <c r="U28" s="63"/>
      <c r="X28" s="179"/>
    </row>
    <row r="29" ht="12.75" outlineLevel="3">
      <c r="A29" s="56"/>
      <c r="B29" s="268"/>
      <c r="C29" s="269">
        <v>3</v>
      </c>
      <c r="D29" s="270" t="s">
        <v>97</v>
      </c>
      <c r="E29" s="271" t="s">
        <v>114</v>
      </c>
      <c r="F29" s="272" t="s">
        <v>115</v>
      </c>
      <c r="G29" s="270" t="s">
        <v>100</v>
      </c>
      <c r="H29" s="273">
        <v>1</v>
      </c>
      <c r="I29" s="274"/>
      <c r="J29" s="275">
        <f>H29*I29</f>
        <v>0</v>
      </c>
      <c r="K29" s="273"/>
      <c r="L29" s="273">
        <f>H29*K29</f>
        <v>0</v>
      </c>
      <c r="M29" s="273"/>
      <c r="N29" s="273">
        <f>H29*M29</f>
        <v>0</v>
      </c>
      <c r="O29" s="275">
        <v>21</v>
      </c>
      <c r="P29" s="275">
        <f>J29*(O29/100)</f>
        <v>0</v>
      </c>
      <c r="Q29" s="275">
        <f>J29+P29</f>
        <v>0</v>
      </c>
      <c r="R29" s="276"/>
      <c r="S29" s="276"/>
      <c r="T29" s="277">
        <v>1</v>
      </c>
      <c r="U29" s="63"/>
      <c r="V29" s="63"/>
      <c r="W29" s="63"/>
      <c r="X29" s="179"/>
    </row>
    <row r="30" ht="12.75" outlineLevel="4">
      <c r="A30" s="278"/>
      <c r="B30" s="279"/>
      <c r="C30" s="279"/>
      <c r="D30" s="280"/>
      <c r="E30" s="287" t="s">
        <v>1</v>
      </c>
      <c r="F30" s="281" t="s">
        <v>46</v>
      </c>
      <c r="G30" s="281"/>
      <c r="H30" s="282"/>
      <c r="I30" s="283"/>
      <c r="J30" s="284"/>
      <c r="K30" s="285"/>
      <c r="L30" s="285"/>
      <c r="M30" s="285"/>
      <c r="N30" s="285"/>
      <c r="O30" s="286"/>
      <c r="P30" s="286"/>
      <c r="Q30" s="286"/>
      <c r="R30" s="280"/>
      <c r="S30" s="280"/>
      <c r="T30" s="279"/>
      <c r="U30" s="61"/>
      <c r="V30" s="63"/>
      <c r="W30" s="63"/>
      <c r="X30" s="281" t="str">
        <f>F30</f>
        <v>---</v>
      </c>
      <c r="Y30" s="67"/>
      <c r="AA30" s="74"/>
    </row>
    <row r="31" ht="7.5" customHeight="1" outlineLevel="4">
      <c r="B31" s="198"/>
      <c r="C31" s="198"/>
      <c r="D31" s="179"/>
      <c r="E31" s="179"/>
      <c r="F31" s="180"/>
      <c r="G31" s="179"/>
      <c r="H31" s="193"/>
      <c r="I31" s="246"/>
      <c r="J31" s="189"/>
      <c r="K31" s="193"/>
      <c r="L31" s="193"/>
      <c r="M31" s="193"/>
      <c r="N31" s="193"/>
      <c r="O31" s="189"/>
      <c r="P31" s="189"/>
      <c r="Q31" s="189"/>
      <c r="R31" s="179"/>
      <c r="S31" s="179"/>
      <c r="T31" s="198"/>
      <c r="U31" s="63"/>
      <c r="X31" s="179"/>
    </row>
    <row r="32" ht="12.75" outlineLevel="4">
      <c r="A32" s="288"/>
      <c r="B32" s="289"/>
      <c r="C32" s="289"/>
      <c r="D32" s="290"/>
      <c r="E32" s="296" t="s">
        <v>2</v>
      </c>
      <c r="F32" s="291" t="s">
        <v>116</v>
      </c>
      <c r="G32" s="290"/>
      <c r="H32" s="292">
        <v>0</v>
      </c>
      <c r="I32" s="293"/>
      <c r="J32" s="294"/>
      <c r="K32" s="295"/>
      <c r="L32" s="295"/>
      <c r="M32" s="295"/>
      <c r="N32" s="295"/>
      <c r="O32" s="294"/>
      <c r="P32" s="294"/>
      <c r="Q32" s="294"/>
      <c r="R32" s="290"/>
      <c r="S32" s="290"/>
      <c r="T32" s="289"/>
      <c r="U32" s="61"/>
      <c r="V32" s="63"/>
      <c r="W32" s="63"/>
      <c r="X32" s="179"/>
    </row>
    <row r="33" ht="12.75" outlineLevel="4">
      <c r="A33" s="288"/>
      <c r="B33" s="289"/>
      <c r="C33" s="289"/>
      <c r="D33" s="290"/>
      <c r="E33" s="296"/>
      <c r="F33" s="291" t="s">
        <v>117</v>
      </c>
      <c r="G33" s="290"/>
      <c r="H33" s="292">
        <v>0</v>
      </c>
      <c r="I33" s="293"/>
      <c r="J33" s="294"/>
      <c r="K33" s="295"/>
      <c r="L33" s="295"/>
      <c r="M33" s="295"/>
      <c r="N33" s="295"/>
      <c r="O33" s="294"/>
      <c r="P33" s="294"/>
      <c r="Q33" s="294"/>
      <c r="R33" s="290"/>
      <c r="S33" s="290"/>
      <c r="T33" s="289"/>
      <c r="U33" s="61"/>
      <c r="V33" s="63"/>
      <c r="W33" s="63"/>
      <c r="X33" s="179"/>
    </row>
    <row r="34" ht="12.75" outlineLevel="4">
      <c r="A34" s="288"/>
      <c r="B34" s="289"/>
      <c r="C34" s="289"/>
      <c r="D34" s="290"/>
      <c r="E34" s="296"/>
      <c r="F34" s="291" t="s">
        <v>107</v>
      </c>
      <c r="G34" s="290"/>
      <c r="H34" s="292">
        <v>1</v>
      </c>
      <c r="I34" s="293"/>
      <c r="J34" s="294"/>
      <c r="K34" s="295"/>
      <c r="L34" s="295"/>
      <c r="M34" s="295"/>
      <c r="N34" s="295"/>
      <c r="O34" s="294"/>
      <c r="P34" s="294"/>
      <c r="Q34" s="294"/>
      <c r="R34" s="290"/>
      <c r="S34" s="290"/>
      <c r="T34" s="289"/>
      <c r="U34" s="61"/>
      <c r="V34" s="63"/>
      <c r="W34" s="63"/>
      <c r="X34" s="179"/>
    </row>
    <row r="35" ht="7.5" customHeight="1" outlineLevel="4">
      <c r="A35" s="63"/>
      <c r="B35" s="198"/>
      <c r="C35" s="198"/>
      <c r="D35" s="179"/>
      <c r="E35" s="179"/>
      <c r="F35" s="242"/>
      <c r="G35" s="179"/>
      <c r="H35" s="193"/>
      <c r="I35" s="246"/>
      <c r="J35" s="189"/>
      <c r="K35" s="193"/>
      <c r="L35" s="193"/>
      <c r="M35" s="193"/>
      <c r="N35" s="193"/>
      <c r="O35" s="189"/>
      <c r="P35" s="189"/>
      <c r="Q35" s="189"/>
      <c r="R35" s="179"/>
      <c r="S35" s="179"/>
      <c r="T35" s="198"/>
      <c r="U35" s="63"/>
      <c r="X35" s="179"/>
    </row>
    <row r="36" ht="12.75" outlineLevel="3">
      <c r="A36" s="56"/>
      <c r="B36" s="268"/>
      <c r="C36" s="269">
        <v>4</v>
      </c>
      <c r="D36" s="270" t="s">
        <v>97</v>
      </c>
      <c r="E36" s="271" t="s">
        <v>118</v>
      </c>
      <c r="F36" s="272" t="s">
        <v>119</v>
      </c>
      <c r="G36" s="270" t="s">
        <v>100</v>
      </c>
      <c r="H36" s="273">
        <v>1</v>
      </c>
      <c r="I36" s="274"/>
      <c r="J36" s="275">
        <f>H36*I36</f>
        <v>0</v>
      </c>
      <c r="K36" s="273"/>
      <c r="L36" s="273">
        <f>H36*K36</f>
        <v>0</v>
      </c>
      <c r="M36" s="273"/>
      <c r="N36" s="273">
        <f>H36*M36</f>
        <v>0</v>
      </c>
      <c r="O36" s="275">
        <v>21</v>
      </c>
      <c r="P36" s="275">
        <f>J36*(O36/100)</f>
        <v>0</v>
      </c>
      <c r="Q36" s="275">
        <f>J36+P36</f>
        <v>0</v>
      </c>
      <c r="R36" s="276"/>
      <c r="S36" s="276"/>
      <c r="T36" s="277">
        <v>1</v>
      </c>
      <c r="U36" s="63"/>
      <c r="V36" s="63"/>
      <c r="W36" s="63"/>
      <c r="X36" s="179"/>
    </row>
    <row r="37" ht="12.75" outlineLevel="4">
      <c r="A37" s="278"/>
      <c r="B37" s="279"/>
      <c r="C37" s="279"/>
      <c r="D37" s="280"/>
      <c r="E37" s="287" t="s">
        <v>1</v>
      </c>
      <c r="F37" s="281" t="s">
        <v>46</v>
      </c>
      <c r="G37" s="281"/>
      <c r="H37" s="282"/>
      <c r="I37" s="283"/>
      <c r="J37" s="284"/>
      <c r="K37" s="285"/>
      <c r="L37" s="285"/>
      <c r="M37" s="285"/>
      <c r="N37" s="285"/>
      <c r="O37" s="286"/>
      <c r="P37" s="286"/>
      <c r="Q37" s="286"/>
      <c r="R37" s="280"/>
      <c r="S37" s="280"/>
      <c r="T37" s="279"/>
      <c r="U37" s="61"/>
      <c r="V37" s="63"/>
      <c r="W37" s="63"/>
      <c r="X37" s="281" t="str">
        <f>F37</f>
        <v>---</v>
      </c>
      <c r="Y37" s="67"/>
      <c r="AA37" s="74"/>
    </row>
    <row r="38" ht="7.5" customHeight="1" outlineLevel="4">
      <c r="B38" s="198"/>
      <c r="C38" s="198"/>
      <c r="D38" s="179"/>
      <c r="E38" s="179"/>
      <c r="F38" s="180"/>
      <c r="G38" s="179"/>
      <c r="H38" s="193"/>
      <c r="I38" s="246"/>
      <c r="J38" s="189"/>
      <c r="K38" s="193"/>
      <c r="L38" s="193"/>
      <c r="M38" s="193"/>
      <c r="N38" s="193"/>
      <c r="O38" s="189"/>
      <c r="P38" s="189"/>
      <c r="Q38" s="189"/>
      <c r="R38" s="179"/>
      <c r="S38" s="179"/>
      <c r="T38" s="198"/>
      <c r="U38" s="63"/>
      <c r="X38" s="179"/>
    </row>
    <row r="39" ht="19.9" outlineLevel="4">
      <c r="A39" s="288"/>
      <c r="B39" s="289"/>
      <c r="C39" s="289"/>
      <c r="D39" s="290"/>
      <c r="E39" s="296" t="s">
        <v>2</v>
      </c>
      <c r="F39" s="291" t="s">
        <v>120</v>
      </c>
      <c r="G39" s="290"/>
      <c r="H39" s="292">
        <v>0</v>
      </c>
      <c r="I39" s="293"/>
      <c r="J39" s="294"/>
      <c r="K39" s="295"/>
      <c r="L39" s="295"/>
      <c r="M39" s="295"/>
      <c r="N39" s="295"/>
      <c r="O39" s="294"/>
      <c r="P39" s="294"/>
      <c r="Q39" s="294"/>
      <c r="R39" s="290"/>
      <c r="S39" s="290"/>
      <c r="T39" s="289"/>
      <c r="U39" s="61"/>
      <c r="V39" s="63"/>
      <c r="W39" s="63"/>
      <c r="X39" s="179"/>
    </row>
    <row r="40" ht="19.9" outlineLevel="4">
      <c r="A40" s="288"/>
      <c r="B40" s="289"/>
      <c r="C40" s="289"/>
      <c r="D40" s="290"/>
      <c r="E40" s="296"/>
      <c r="F40" s="291" t="s">
        <v>121</v>
      </c>
      <c r="G40" s="290"/>
      <c r="H40" s="292">
        <v>0</v>
      </c>
      <c r="I40" s="293"/>
      <c r="J40" s="294"/>
      <c r="K40" s="295"/>
      <c r="L40" s="295"/>
      <c r="M40" s="295"/>
      <c r="N40" s="295"/>
      <c r="O40" s="294"/>
      <c r="P40" s="294"/>
      <c r="Q40" s="294"/>
      <c r="R40" s="290"/>
      <c r="S40" s="290"/>
      <c r="T40" s="289"/>
      <c r="U40" s="61"/>
      <c r="V40" s="63"/>
      <c r="W40" s="63"/>
      <c r="X40" s="179"/>
    </row>
    <row r="41" ht="12.75" outlineLevel="4">
      <c r="A41" s="288"/>
      <c r="B41" s="289"/>
      <c r="C41" s="289"/>
      <c r="D41" s="290"/>
      <c r="E41" s="296"/>
      <c r="F41" s="291" t="s">
        <v>122</v>
      </c>
      <c r="G41" s="290"/>
      <c r="H41" s="292">
        <v>1</v>
      </c>
      <c r="I41" s="293"/>
      <c r="J41" s="294"/>
      <c r="K41" s="295"/>
      <c r="L41" s="295"/>
      <c r="M41" s="295"/>
      <c r="N41" s="295"/>
      <c r="O41" s="294"/>
      <c r="P41" s="294"/>
      <c r="Q41" s="294"/>
      <c r="R41" s="290"/>
      <c r="S41" s="290"/>
      <c r="T41" s="289"/>
      <c r="U41" s="61"/>
      <c r="V41" s="63"/>
      <c r="W41" s="63"/>
      <c r="X41" s="179"/>
    </row>
    <row r="42" ht="7.5" customHeight="1" outlineLevel="4">
      <c r="A42" s="63"/>
      <c r="B42" s="198"/>
      <c r="C42" s="198"/>
      <c r="D42" s="179"/>
      <c r="E42" s="179"/>
      <c r="F42" s="242"/>
      <c r="G42" s="179"/>
      <c r="H42" s="193"/>
      <c r="I42" s="246"/>
      <c r="J42" s="189"/>
      <c r="K42" s="193"/>
      <c r="L42" s="193"/>
      <c r="M42" s="193"/>
      <c r="N42" s="193"/>
      <c r="O42" s="189"/>
      <c r="P42" s="189"/>
      <c r="Q42" s="189"/>
      <c r="R42" s="179"/>
      <c r="S42" s="179"/>
      <c r="T42" s="198"/>
      <c r="U42" s="63"/>
      <c r="X42" s="179"/>
    </row>
    <row r="43" ht="12.75" outlineLevel="3">
      <c r="A43" s="56"/>
      <c r="B43" s="268"/>
      <c r="C43" s="269">
        <v>5</v>
      </c>
      <c r="D43" s="270" t="s">
        <v>97</v>
      </c>
      <c r="E43" s="271" t="s">
        <v>123</v>
      </c>
      <c r="F43" s="272" t="s">
        <v>124</v>
      </c>
      <c r="G43" s="270" t="s">
        <v>100</v>
      </c>
      <c r="H43" s="273">
        <v>1</v>
      </c>
      <c r="I43" s="274"/>
      <c r="J43" s="275">
        <f>H43*I43</f>
        <v>0</v>
      </c>
      <c r="K43" s="273"/>
      <c r="L43" s="273">
        <f>H43*K43</f>
        <v>0</v>
      </c>
      <c r="M43" s="273"/>
      <c r="N43" s="273">
        <f>H43*M43</f>
        <v>0</v>
      </c>
      <c r="O43" s="275">
        <v>21</v>
      </c>
      <c r="P43" s="275">
        <f>J43*(O43/100)</f>
        <v>0</v>
      </c>
      <c r="Q43" s="275">
        <f>J43+P43</f>
        <v>0</v>
      </c>
      <c r="R43" s="276"/>
      <c r="S43" s="276"/>
      <c r="T43" s="277">
        <v>1</v>
      </c>
      <c r="U43" s="63"/>
      <c r="V43" s="63"/>
      <c r="W43" s="63"/>
      <c r="X43" s="179"/>
    </row>
    <row r="44" ht="12.75" outlineLevel="4">
      <c r="A44" s="278"/>
      <c r="B44" s="279"/>
      <c r="C44" s="279"/>
      <c r="D44" s="280"/>
      <c r="E44" s="287" t="s">
        <v>1</v>
      </c>
      <c r="F44" s="281" t="s">
        <v>46</v>
      </c>
      <c r="G44" s="281"/>
      <c r="H44" s="282"/>
      <c r="I44" s="283"/>
      <c r="J44" s="284"/>
      <c r="K44" s="285"/>
      <c r="L44" s="285"/>
      <c r="M44" s="285"/>
      <c r="N44" s="285"/>
      <c r="O44" s="286"/>
      <c r="P44" s="286"/>
      <c r="Q44" s="286"/>
      <c r="R44" s="280"/>
      <c r="S44" s="280"/>
      <c r="T44" s="279"/>
      <c r="U44" s="61"/>
      <c r="V44" s="63"/>
      <c r="W44" s="63"/>
      <c r="X44" s="281" t="str">
        <f>F44</f>
        <v>---</v>
      </c>
      <c r="Y44" s="67"/>
      <c r="AA44" s="74"/>
    </row>
    <row r="45" ht="7.5" customHeight="1" outlineLevel="4">
      <c r="B45" s="198"/>
      <c r="C45" s="198"/>
      <c r="D45" s="179"/>
      <c r="E45" s="179"/>
      <c r="F45" s="180"/>
      <c r="G45" s="179"/>
      <c r="H45" s="193"/>
      <c r="I45" s="246"/>
      <c r="J45" s="189"/>
      <c r="K45" s="193"/>
      <c r="L45" s="193"/>
      <c r="M45" s="193"/>
      <c r="N45" s="193"/>
      <c r="O45" s="189"/>
      <c r="P45" s="189"/>
      <c r="Q45" s="189"/>
      <c r="R45" s="179"/>
      <c r="S45" s="179"/>
      <c r="T45" s="198"/>
      <c r="U45" s="63"/>
      <c r="X45" s="179"/>
    </row>
    <row r="46" ht="29.1" outlineLevel="4">
      <c r="A46" s="288"/>
      <c r="B46" s="289"/>
      <c r="C46" s="289"/>
      <c r="D46" s="290"/>
      <c r="E46" s="296" t="s">
        <v>2</v>
      </c>
      <c r="F46" s="291" t="s">
        <v>125</v>
      </c>
      <c r="G46" s="290"/>
      <c r="H46" s="292">
        <v>0</v>
      </c>
      <c r="I46" s="293"/>
      <c r="J46" s="294"/>
      <c r="K46" s="295"/>
      <c r="L46" s="295"/>
      <c r="M46" s="295"/>
      <c r="N46" s="295"/>
      <c r="O46" s="294"/>
      <c r="P46" s="294"/>
      <c r="Q46" s="294"/>
      <c r="R46" s="290"/>
      <c r="S46" s="290"/>
      <c r="T46" s="289"/>
      <c r="U46" s="61"/>
      <c r="V46" s="63"/>
      <c r="W46" s="63"/>
      <c r="X46" s="179"/>
    </row>
    <row r="47" ht="12.75" outlineLevel="4">
      <c r="A47" s="288"/>
      <c r="B47" s="289"/>
      <c r="C47" s="289"/>
      <c r="D47" s="290"/>
      <c r="E47" s="296"/>
      <c r="F47" s="291" t="s">
        <v>126</v>
      </c>
      <c r="G47" s="290"/>
      <c r="H47" s="292">
        <v>0</v>
      </c>
      <c r="I47" s="293"/>
      <c r="J47" s="294"/>
      <c r="K47" s="295"/>
      <c r="L47" s="295"/>
      <c r="M47" s="295"/>
      <c r="N47" s="295"/>
      <c r="O47" s="294"/>
      <c r="P47" s="294"/>
      <c r="Q47" s="294"/>
      <c r="R47" s="290"/>
      <c r="S47" s="290"/>
      <c r="T47" s="289"/>
      <c r="U47" s="61"/>
      <c r="V47" s="63"/>
      <c r="W47" s="63"/>
      <c r="X47" s="179"/>
    </row>
    <row r="48" ht="29.1" outlineLevel="4">
      <c r="A48" s="288"/>
      <c r="B48" s="289"/>
      <c r="C48" s="289"/>
      <c r="D48" s="290"/>
      <c r="E48" s="296"/>
      <c r="F48" s="291" t="s">
        <v>127</v>
      </c>
      <c r="G48" s="290"/>
      <c r="H48" s="292">
        <v>0</v>
      </c>
      <c r="I48" s="293"/>
      <c r="J48" s="294"/>
      <c r="K48" s="295"/>
      <c r="L48" s="295"/>
      <c r="M48" s="295"/>
      <c r="N48" s="295"/>
      <c r="O48" s="294"/>
      <c r="P48" s="294"/>
      <c r="Q48" s="294"/>
      <c r="R48" s="290"/>
      <c r="S48" s="290"/>
      <c r="T48" s="289"/>
      <c r="U48" s="61"/>
      <c r="V48" s="63"/>
      <c r="W48" s="63"/>
      <c r="X48" s="179"/>
    </row>
    <row r="49" ht="12.75" outlineLevel="4">
      <c r="A49" s="288"/>
      <c r="B49" s="289"/>
      <c r="C49" s="289"/>
      <c r="D49" s="290"/>
      <c r="E49" s="296"/>
      <c r="F49" s="291" t="s">
        <v>128</v>
      </c>
      <c r="G49" s="290"/>
      <c r="H49" s="292">
        <v>1</v>
      </c>
      <c r="I49" s="293"/>
      <c r="J49" s="294"/>
      <c r="K49" s="295"/>
      <c r="L49" s="295"/>
      <c r="M49" s="295"/>
      <c r="N49" s="295"/>
      <c r="O49" s="294"/>
      <c r="P49" s="294"/>
      <c r="Q49" s="294"/>
      <c r="R49" s="290"/>
      <c r="S49" s="290"/>
      <c r="T49" s="289"/>
      <c r="U49" s="61"/>
      <c r="V49" s="63"/>
      <c r="W49" s="63"/>
      <c r="X49" s="179"/>
    </row>
    <row r="50" ht="7.5" customHeight="1" outlineLevel="4">
      <c r="A50" s="63"/>
      <c r="B50" s="198"/>
      <c r="C50" s="198"/>
      <c r="D50" s="179"/>
      <c r="E50" s="179"/>
      <c r="F50" s="242"/>
      <c r="G50" s="179"/>
      <c r="H50" s="193"/>
      <c r="I50" s="246"/>
      <c r="J50" s="189"/>
      <c r="K50" s="193"/>
      <c r="L50" s="193"/>
      <c r="M50" s="193"/>
      <c r="N50" s="193"/>
      <c r="O50" s="189"/>
      <c r="P50" s="189"/>
      <c r="Q50" s="189"/>
      <c r="R50" s="179"/>
      <c r="S50" s="179"/>
      <c r="T50" s="198"/>
      <c r="U50" s="63"/>
      <c r="X50" s="179"/>
    </row>
    <row r="51" ht="12.75" outlineLevel="3">
      <c r="A51" s="56"/>
      <c r="B51" s="268"/>
      <c r="C51" s="269">
        <v>6</v>
      </c>
      <c r="D51" s="270" t="s">
        <v>97</v>
      </c>
      <c r="E51" s="271" t="s">
        <v>129</v>
      </c>
      <c r="F51" s="272" t="s">
        <v>130</v>
      </c>
      <c r="G51" s="270" t="s">
        <v>100</v>
      </c>
      <c r="H51" s="273">
        <v>1</v>
      </c>
      <c r="I51" s="274"/>
      <c r="J51" s="275">
        <f>H51*I51</f>
        <v>0</v>
      </c>
      <c r="K51" s="273"/>
      <c r="L51" s="273">
        <f>H51*K51</f>
        <v>0</v>
      </c>
      <c r="M51" s="273"/>
      <c r="N51" s="273">
        <f>H51*M51</f>
        <v>0</v>
      </c>
      <c r="O51" s="275">
        <v>21</v>
      </c>
      <c r="P51" s="275">
        <f>J51*(O51/100)</f>
        <v>0</v>
      </c>
      <c r="Q51" s="275">
        <f>J51+P51</f>
        <v>0</v>
      </c>
      <c r="R51" s="276"/>
      <c r="S51" s="276"/>
      <c r="T51" s="277">
        <v>1</v>
      </c>
      <c r="U51" s="63"/>
      <c r="V51" s="63"/>
      <c r="W51" s="63"/>
      <c r="X51" s="179"/>
    </row>
    <row r="52" ht="12.75" outlineLevel="4">
      <c r="A52" s="278"/>
      <c r="B52" s="279"/>
      <c r="C52" s="279"/>
      <c r="D52" s="280"/>
      <c r="E52" s="287" t="s">
        <v>1</v>
      </c>
      <c r="F52" s="281" t="s">
        <v>46</v>
      </c>
      <c r="G52" s="281"/>
      <c r="H52" s="282"/>
      <c r="I52" s="283"/>
      <c r="J52" s="284"/>
      <c r="K52" s="285"/>
      <c r="L52" s="285"/>
      <c r="M52" s="285"/>
      <c r="N52" s="285"/>
      <c r="O52" s="286"/>
      <c r="P52" s="286"/>
      <c r="Q52" s="286"/>
      <c r="R52" s="280"/>
      <c r="S52" s="280"/>
      <c r="T52" s="279"/>
      <c r="U52" s="61"/>
      <c r="V52" s="63"/>
      <c r="W52" s="63"/>
      <c r="X52" s="281" t="str">
        <f>F52</f>
        <v>---</v>
      </c>
      <c r="Y52" s="67"/>
      <c r="AA52" s="74"/>
    </row>
    <row r="53" ht="7.5" customHeight="1" outlineLevel="4">
      <c r="B53" s="198"/>
      <c r="C53" s="198"/>
      <c r="D53" s="179"/>
      <c r="E53" s="179"/>
      <c r="F53" s="180"/>
      <c r="G53" s="179"/>
      <c r="H53" s="193"/>
      <c r="I53" s="246"/>
      <c r="J53" s="189"/>
      <c r="K53" s="193"/>
      <c r="L53" s="193"/>
      <c r="M53" s="193"/>
      <c r="N53" s="193"/>
      <c r="O53" s="189"/>
      <c r="P53" s="189"/>
      <c r="Q53" s="189"/>
      <c r="R53" s="179"/>
      <c r="S53" s="179"/>
      <c r="T53" s="198"/>
      <c r="U53" s="63"/>
      <c r="X53" s="179"/>
    </row>
    <row r="54" ht="12.75" outlineLevel="3">
      <c r="A54" s="56"/>
      <c r="B54" s="268"/>
      <c r="C54" s="269">
        <v>7</v>
      </c>
      <c r="D54" s="270" t="s">
        <v>97</v>
      </c>
      <c r="E54" s="271" t="s">
        <v>131</v>
      </c>
      <c r="F54" s="272" t="s">
        <v>132</v>
      </c>
      <c r="G54" s="270" t="s">
        <v>100</v>
      </c>
      <c r="H54" s="273">
        <v>1</v>
      </c>
      <c r="I54" s="274"/>
      <c r="J54" s="275">
        <f>H54*I54</f>
        <v>0</v>
      </c>
      <c r="K54" s="273"/>
      <c r="L54" s="273">
        <f>H54*K54</f>
        <v>0</v>
      </c>
      <c r="M54" s="273"/>
      <c r="N54" s="273">
        <f>H54*M54</f>
        <v>0</v>
      </c>
      <c r="O54" s="275">
        <v>21</v>
      </c>
      <c r="P54" s="275">
        <f>J54*(O54/100)</f>
        <v>0</v>
      </c>
      <c r="Q54" s="275">
        <f>J54+P54</f>
        <v>0</v>
      </c>
      <c r="R54" s="276"/>
      <c r="S54" s="276"/>
      <c r="T54" s="277">
        <v>1</v>
      </c>
      <c r="U54" s="63"/>
      <c r="V54" s="63"/>
      <c r="W54" s="63"/>
      <c r="X54" s="179"/>
    </row>
    <row r="55" ht="12.75" outlineLevel="4">
      <c r="A55" s="278"/>
      <c r="B55" s="279"/>
      <c r="C55" s="279"/>
      <c r="D55" s="280"/>
      <c r="E55" s="287" t="s">
        <v>1</v>
      </c>
      <c r="F55" s="281" t="s">
        <v>46</v>
      </c>
      <c r="G55" s="281"/>
      <c r="H55" s="282"/>
      <c r="I55" s="283"/>
      <c r="J55" s="284"/>
      <c r="K55" s="285"/>
      <c r="L55" s="285"/>
      <c r="M55" s="285"/>
      <c r="N55" s="285"/>
      <c r="O55" s="286"/>
      <c r="P55" s="286"/>
      <c r="Q55" s="286"/>
      <c r="R55" s="280"/>
      <c r="S55" s="280"/>
      <c r="T55" s="279"/>
      <c r="U55" s="61"/>
      <c r="V55" s="63"/>
      <c r="W55" s="63"/>
      <c r="X55" s="281" t="str">
        <f>F55</f>
        <v>---</v>
      </c>
      <c r="Y55" s="67"/>
      <c r="AA55" s="74"/>
    </row>
    <row r="56" ht="7.5" customHeight="1" outlineLevel="4">
      <c r="B56" s="198"/>
      <c r="C56" s="198"/>
      <c r="D56" s="179"/>
      <c r="E56" s="179"/>
      <c r="F56" s="180"/>
      <c r="G56" s="179"/>
      <c r="H56" s="193"/>
      <c r="I56" s="246"/>
      <c r="J56" s="189"/>
      <c r="K56" s="193"/>
      <c r="L56" s="193"/>
      <c r="M56" s="193"/>
      <c r="N56" s="193"/>
      <c r="O56" s="189"/>
      <c r="P56" s="189"/>
      <c r="Q56" s="189"/>
      <c r="R56" s="179"/>
      <c r="S56" s="179"/>
      <c r="T56" s="198"/>
      <c r="U56" s="63"/>
      <c r="X56" s="179"/>
    </row>
    <row r="57" ht="12.75" outlineLevel="4">
      <c r="A57" s="288"/>
      <c r="B57" s="289"/>
      <c r="C57" s="289"/>
      <c r="D57" s="290"/>
      <c r="E57" s="296" t="s">
        <v>2</v>
      </c>
      <c r="F57" s="291" t="s">
        <v>133</v>
      </c>
      <c r="G57" s="290"/>
      <c r="H57" s="292">
        <v>0</v>
      </c>
      <c r="I57" s="293"/>
      <c r="J57" s="294"/>
      <c r="K57" s="295"/>
      <c r="L57" s="295"/>
      <c r="M57" s="295"/>
      <c r="N57" s="295"/>
      <c r="O57" s="294"/>
      <c r="P57" s="294"/>
      <c r="Q57" s="294"/>
      <c r="R57" s="290"/>
      <c r="S57" s="290"/>
      <c r="T57" s="289"/>
      <c r="U57" s="61"/>
      <c r="V57" s="63"/>
      <c r="W57" s="63"/>
      <c r="X57" s="179"/>
    </row>
    <row r="58" ht="29.1" outlineLevel="4">
      <c r="A58" s="288"/>
      <c r="B58" s="289"/>
      <c r="C58" s="289"/>
      <c r="D58" s="290"/>
      <c r="E58" s="296"/>
      <c r="F58" s="291" t="s">
        <v>134</v>
      </c>
      <c r="G58" s="290"/>
      <c r="H58" s="292">
        <v>0</v>
      </c>
      <c r="I58" s="293"/>
      <c r="J58" s="294"/>
      <c r="K58" s="295"/>
      <c r="L58" s="295"/>
      <c r="M58" s="295"/>
      <c r="N58" s="295"/>
      <c r="O58" s="294"/>
      <c r="P58" s="294"/>
      <c r="Q58" s="294"/>
      <c r="R58" s="290"/>
      <c r="S58" s="290"/>
      <c r="T58" s="289"/>
      <c r="U58" s="61"/>
      <c r="V58" s="63"/>
      <c r="W58" s="63"/>
      <c r="X58" s="179"/>
    </row>
    <row r="59" ht="12.75" outlineLevel="4">
      <c r="A59" s="288"/>
      <c r="B59" s="289"/>
      <c r="C59" s="289"/>
      <c r="D59" s="290"/>
      <c r="E59" s="296"/>
      <c r="F59" s="291" t="s">
        <v>135</v>
      </c>
      <c r="G59" s="290"/>
      <c r="H59" s="292">
        <v>0</v>
      </c>
      <c r="I59" s="293"/>
      <c r="J59" s="294"/>
      <c r="K59" s="295"/>
      <c r="L59" s="295"/>
      <c r="M59" s="295"/>
      <c r="N59" s="295"/>
      <c r="O59" s="294"/>
      <c r="P59" s="294"/>
      <c r="Q59" s="294"/>
      <c r="R59" s="290"/>
      <c r="S59" s="290"/>
      <c r="T59" s="289"/>
      <c r="U59" s="61"/>
      <c r="V59" s="63"/>
      <c r="W59" s="63"/>
      <c r="X59" s="179"/>
    </row>
    <row r="60" ht="19.9" outlineLevel="4">
      <c r="A60" s="288"/>
      <c r="B60" s="289"/>
      <c r="C60" s="289"/>
      <c r="D60" s="290"/>
      <c r="E60" s="296"/>
      <c r="F60" s="291" t="s">
        <v>136</v>
      </c>
      <c r="G60" s="290"/>
      <c r="H60" s="292">
        <v>0</v>
      </c>
      <c r="I60" s="293"/>
      <c r="J60" s="294"/>
      <c r="K60" s="295"/>
      <c r="L60" s="295"/>
      <c r="M60" s="295"/>
      <c r="N60" s="295"/>
      <c r="O60" s="294"/>
      <c r="P60" s="294"/>
      <c r="Q60" s="294"/>
      <c r="R60" s="290"/>
      <c r="S60" s="290"/>
      <c r="T60" s="289"/>
      <c r="U60" s="61"/>
      <c r="V60" s="63"/>
      <c r="W60" s="63"/>
      <c r="X60" s="179"/>
    </row>
    <row r="61" ht="12.75" outlineLevel="4">
      <c r="A61" s="288"/>
      <c r="B61" s="289"/>
      <c r="C61" s="289"/>
      <c r="D61" s="290"/>
      <c r="E61" s="296"/>
      <c r="F61" s="291" t="s">
        <v>107</v>
      </c>
      <c r="G61" s="290"/>
      <c r="H61" s="292">
        <v>1</v>
      </c>
      <c r="I61" s="293"/>
      <c r="J61" s="294"/>
      <c r="K61" s="295"/>
      <c r="L61" s="295"/>
      <c r="M61" s="295"/>
      <c r="N61" s="295"/>
      <c r="O61" s="294"/>
      <c r="P61" s="294"/>
      <c r="Q61" s="294"/>
      <c r="R61" s="290"/>
      <c r="S61" s="290"/>
      <c r="T61" s="289"/>
      <c r="U61" s="61"/>
      <c r="V61" s="63"/>
      <c r="W61" s="63"/>
      <c r="X61" s="179"/>
    </row>
    <row r="62" ht="7.5" customHeight="1" outlineLevel="4">
      <c r="A62" s="63"/>
      <c r="B62" s="198"/>
      <c r="C62" s="198"/>
      <c r="D62" s="179"/>
      <c r="E62" s="179"/>
      <c r="F62" s="242"/>
      <c r="G62" s="179"/>
      <c r="H62" s="193"/>
      <c r="I62" s="246"/>
      <c r="J62" s="189"/>
      <c r="K62" s="193"/>
      <c r="L62" s="193"/>
      <c r="M62" s="193"/>
      <c r="N62" s="193"/>
      <c r="O62" s="189"/>
      <c r="P62" s="189"/>
      <c r="Q62" s="189"/>
      <c r="R62" s="179"/>
      <c r="S62" s="179"/>
      <c r="T62" s="198"/>
      <c r="U62" s="63"/>
      <c r="X62" s="179"/>
    </row>
    <row r="63" ht="12.75" outlineLevel="3">
      <c r="A63" s="56"/>
      <c r="B63" s="268"/>
      <c r="C63" s="269">
        <v>8</v>
      </c>
      <c r="D63" s="270" t="s">
        <v>97</v>
      </c>
      <c r="E63" s="271" t="s">
        <v>137</v>
      </c>
      <c r="F63" s="272" t="s">
        <v>138</v>
      </c>
      <c r="G63" s="270" t="s">
        <v>100</v>
      </c>
      <c r="H63" s="273">
        <v>1</v>
      </c>
      <c r="I63" s="274"/>
      <c r="J63" s="275">
        <f>H63*I63</f>
        <v>0</v>
      </c>
      <c r="K63" s="273"/>
      <c r="L63" s="273">
        <f>H63*K63</f>
        <v>0</v>
      </c>
      <c r="M63" s="273"/>
      <c r="N63" s="273">
        <f>H63*M63</f>
        <v>0</v>
      </c>
      <c r="O63" s="275">
        <v>21</v>
      </c>
      <c r="P63" s="275">
        <f>J63*(O63/100)</f>
        <v>0</v>
      </c>
      <c r="Q63" s="275">
        <f>J63+P63</f>
        <v>0</v>
      </c>
      <c r="R63" s="276"/>
      <c r="S63" s="276"/>
      <c r="T63" s="277">
        <v>1</v>
      </c>
      <c r="U63" s="63"/>
      <c r="V63" s="63"/>
      <c r="W63" s="63"/>
      <c r="X63" s="179"/>
    </row>
    <row r="64" ht="12.75" outlineLevel="4">
      <c r="A64" s="278"/>
      <c r="B64" s="279"/>
      <c r="C64" s="279"/>
      <c r="D64" s="280"/>
      <c r="E64" s="287" t="s">
        <v>1</v>
      </c>
      <c r="F64" s="281" t="s">
        <v>46</v>
      </c>
      <c r="G64" s="281"/>
      <c r="H64" s="282"/>
      <c r="I64" s="283"/>
      <c r="J64" s="284"/>
      <c r="K64" s="285"/>
      <c r="L64" s="285"/>
      <c r="M64" s="285"/>
      <c r="N64" s="285"/>
      <c r="O64" s="286"/>
      <c r="P64" s="286"/>
      <c r="Q64" s="286"/>
      <c r="R64" s="280"/>
      <c r="S64" s="280"/>
      <c r="T64" s="279"/>
      <c r="U64" s="61"/>
      <c r="V64" s="63"/>
      <c r="W64" s="63"/>
      <c r="X64" s="281" t="str">
        <f>F64</f>
        <v>---</v>
      </c>
      <c r="Y64" s="67"/>
      <c r="AA64" s="74"/>
    </row>
    <row r="65" ht="7.5" customHeight="1" outlineLevel="4">
      <c r="B65" s="198"/>
      <c r="C65" s="198"/>
      <c r="D65" s="179"/>
      <c r="E65" s="179"/>
      <c r="F65" s="180"/>
      <c r="G65" s="179"/>
      <c r="H65" s="193"/>
      <c r="I65" s="246"/>
      <c r="J65" s="189"/>
      <c r="K65" s="193"/>
      <c r="L65" s="193"/>
      <c r="M65" s="193"/>
      <c r="N65" s="193"/>
      <c r="O65" s="189"/>
      <c r="P65" s="189"/>
      <c r="Q65" s="189"/>
      <c r="R65" s="179"/>
      <c r="S65" s="179"/>
      <c r="T65" s="198"/>
      <c r="U65" s="63"/>
      <c r="X65" s="179"/>
    </row>
    <row r="66" ht="12.75" outlineLevel="4">
      <c r="A66" s="288"/>
      <c r="B66" s="289"/>
      <c r="C66" s="289"/>
      <c r="D66" s="290"/>
      <c r="E66" s="296" t="s">
        <v>2</v>
      </c>
      <c r="F66" s="291" t="s">
        <v>139</v>
      </c>
      <c r="G66" s="290"/>
      <c r="H66" s="292">
        <v>0</v>
      </c>
      <c r="I66" s="293"/>
      <c r="J66" s="294"/>
      <c r="K66" s="295"/>
      <c r="L66" s="295"/>
      <c r="M66" s="295"/>
      <c r="N66" s="295"/>
      <c r="O66" s="294"/>
      <c r="P66" s="294"/>
      <c r="Q66" s="294"/>
      <c r="R66" s="290"/>
      <c r="S66" s="290"/>
      <c r="T66" s="289"/>
      <c r="U66" s="61"/>
      <c r="V66" s="63"/>
      <c r="W66" s="63"/>
      <c r="X66" s="179"/>
    </row>
    <row r="67" ht="12.75" outlineLevel="4">
      <c r="A67" s="288"/>
      <c r="B67" s="289"/>
      <c r="C67" s="289"/>
      <c r="D67" s="290"/>
      <c r="E67" s="296"/>
      <c r="F67" s="291" t="s">
        <v>140</v>
      </c>
      <c r="G67" s="290"/>
      <c r="H67" s="292">
        <v>1</v>
      </c>
      <c r="I67" s="293"/>
      <c r="J67" s="294"/>
      <c r="K67" s="295"/>
      <c r="L67" s="295"/>
      <c r="M67" s="295"/>
      <c r="N67" s="295"/>
      <c r="O67" s="294"/>
      <c r="P67" s="294"/>
      <c r="Q67" s="294"/>
      <c r="R67" s="290"/>
      <c r="S67" s="290"/>
      <c r="T67" s="289"/>
      <c r="U67" s="61"/>
      <c r="V67" s="63"/>
      <c r="W67" s="63"/>
      <c r="X67" s="179"/>
    </row>
    <row r="68" ht="7.5" customHeight="1" outlineLevel="4">
      <c r="A68" s="63"/>
      <c r="B68" s="198"/>
      <c r="C68" s="198"/>
      <c r="D68" s="179"/>
      <c r="E68" s="179"/>
      <c r="F68" s="242"/>
      <c r="G68" s="179"/>
      <c r="H68" s="193"/>
      <c r="I68" s="246"/>
      <c r="J68" s="189"/>
      <c r="K68" s="193"/>
      <c r="L68" s="193"/>
      <c r="M68" s="193"/>
      <c r="N68" s="193"/>
      <c r="O68" s="189"/>
      <c r="P68" s="189"/>
      <c r="Q68" s="189"/>
      <c r="R68" s="179"/>
      <c r="S68" s="179"/>
      <c r="T68" s="198"/>
      <c r="U68" s="63"/>
      <c r="X68" s="179"/>
    </row>
    <row r="69" ht="12.75" outlineLevel="3">
      <c r="A69" s="56"/>
      <c r="B69" s="268"/>
      <c r="C69" s="269">
        <v>9</v>
      </c>
      <c r="D69" s="270" t="s">
        <v>97</v>
      </c>
      <c r="E69" s="271" t="s">
        <v>141</v>
      </c>
      <c r="F69" s="272" t="s">
        <v>142</v>
      </c>
      <c r="G69" s="270" t="s">
        <v>100</v>
      </c>
      <c r="H69" s="273">
        <v>1</v>
      </c>
      <c r="I69" s="274"/>
      <c r="J69" s="275">
        <f>H69*I69</f>
        <v>0</v>
      </c>
      <c r="K69" s="273"/>
      <c r="L69" s="273">
        <f>H69*K69</f>
        <v>0</v>
      </c>
      <c r="M69" s="273"/>
      <c r="N69" s="273">
        <f>H69*M69</f>
        <v>0</v>
      </c>
      <c r="O69" s="275">
        <v>21</v>
      </c>
      <c r="P69" s="275">
        <f>J69*(O69/100)</f>
        <v>0</v>
      </c>
      <c r="Q69" s="275">
        <f>J69+P69</f>
        <v>0</v>
      </c>
      <c r="R69" s="276"/>
      <c r="S69" s="276"/>
      <c r="T69" s="277">
        <v>1</v>
      </c>
      <c r="U69" s="63"/>
      <c r="V69" s="63"/>
      <c r="W69" s="63"/>
      <c r="X69" s="179"/>
    </row>
    <row r="70" ht="12.75" outlineLevel="4">
      <c r="A70" s="278"/>
      <c r="B70" s="279"/>
      <c r="C70" s="279"/>
      <c r="D70" s="280"/>
      <c r="E70" s="287" t="s">
        <v>1</v>
      </c>
      <c r="F70" s="281" t="s">
        <v>46</v>
      </c>
      <c r="G70" s="281"/>
      <c r="H70" s="282"/>
      <c r="I70" s="283"/>
      <c r="J70" s="284"/>
      <c r="K70" s="285"/>
      <c r="L70" s="285"/>
      <c r="M70" s="285"/>
      <c r="N70" s="285"/>
      <c r="O70" s="286"/>
      <c r="P70" s="286"/>
      <c r="Q70" s="286"/>
      <c r="R70" s="280"/>
      <c r="S70" s="280"/>
      <c r="T70" s="279"/>
      <c r="U70" s="61"/>
      <c r="V70" s="63"/>
      <c r="W70" s="63"/>
      <c r="X70" s="281" t="str">
        <f>F70</f>
        <v>---</v>
      </c>
      <c r="Y70" s="67"/>
      <c r="AA70" s="74"/>
    </row>
    <row r="71" ht="7.5" customHeight="1" outlineLevel="4">
      <c r="B71" s="198"/>
      <c r="C71" s="198"/>
      <c r="D71" s="179"/>
      <c r="E71" s="179"/>
      <c r="F71" s="180"/>
      <c r="G71" s="179"/>
      <c r="H71" s="193"/>
      <c r="I71" s="246"/>
      <c r="J71" s="189"/>
      <c r="K71" s="193"/>
      <c r="L71" s="193"/>
      <c r="M71" s="193"/>
      <c r="N71" s="193"/>
      <c r="O71" s="189"/>
      <c r="P71" s="189"/>
      <c r="Q71" s="189"/>
      <c r="R71" s="179"/>
      <c r="S71" s="179"/>
      <c r="T71" s="198"/>
      <c r="U71" s="63"/>
      <c r="X71" s="179"/>
    </row>
    <row r="72" ht="12.75" outlineLevel="4">
      <c r="A72" s="288"/>
      <c r="B72" s="289"/>
      <c r="C72" s="289"/>
      <c r="D72" s="290"/>
      <c r="E72" s="296" t="s">
        <v>2</v>
      </c>
      <c r="F72" s="291" t="s">
        <v>143</v>
      </c>
      <c r="G72" s="290"/>
      <c r="H72" s="292">
        <v>1</v>
      </c>
      <c r="I72" s="293"/>
      <c r="J72" s="294"/>
      <c r="K72" s="295"/>
      <c r="L72" s="295"/>
      <c r="M72" s="295"/>
      <c r="N72" s="295"/>
      <c r="O72" s="294"/>
      <c r="P72" s="294"/>
      <c r="Q72" s="294"/>
      <c r="R72" s="290"/>
      <c r="S72" s="290"/>
      <c r="T72" s="289"/>
      <c r="U72" s="61"/>
      <c r="V72" s="63"/>
      <c r="W72" s="63"/>
      <c r="X72" s="179"/>
    </row>
    <row r="73" ht="7.5" customHeight="1" outlineLevel="4">
      <c r="A73" s="63"/>
      <c r="B73" s="198"/>
      <c r="C73" s="198"/>
      <c r="D73" s="179"/>
      <c r="E73" s="179"/>
      <c r="F73" s="242"/>
      <c r="G73" s="179"/>
      <c r="H73" s="193"/>
      <c r="I73" s="246"/>
      <c r="J73" s="189"/>
      <c r="K73" s="193"/>
      <c r="L73" s="193"/>
      <c r="M73" s="193"/>
      <c r="N73" s="193"/>
      <c r="O73" s="189"/>
      <c r="P73" s="189"/>
      <c r="Q73" s="189"/>
      <c r="R73" s="179"/>
      <c r="S73" s="179"/>
      <c r="T73" s="198"/>
      <c r="U73" s="63"/>
      <c r="X73" s="179"/>
    </row>
    <row r="74" ht="12.75" outlineLevel="3">
      <c r="B74" s="61"/>
      <c r="C74" s="61"/>
      <c r="D74" s="61"/>
      <c r="E74" s="61"/>
      <c r="F74" s="61"/>
      <c r="G74" s="61"/>
      <c r="H74" s="61"/>
      <c r="I74" s="63"/>
      <c r="J74" s="63"/>
      <c r="K74" s="61"/>
      <c r="L74" s="61"/>
      <c r="M74" s="61"/>
      <c r="N74" s="61"/>
      <c r="O74" s="61"/>
      <c r="P74" s="63"/>
      <c r="Q74" s="63"/>
      <c r="R74" s="63"/>
      <c r="S74" s="61"/>
      <c r="T74" s="61"/>
      <c r="X74" s="61"/>
    </row>
    <row r="75" ht="12.75" outlineLevel="1">
      <c r="A75" s="142" t="s">
        <v>77</v>
      </c>
      <c r="B75" s="224">
        <v>2</v>
      </c>
      <c r="C75" s="257"/>
      <c r="D75" s="258" t="s">
        <v>95</v>
      </c>
      <c r="E75" s="258"/>
      <c r="F75" s="222" t="s">
        <v>78</v>
      </c>
      <c r="G75" s="258"/>
      <c r="H75" s="259"/>
      <c r="I75" s="260"/>
      <c r="J75" s="158">
        <f>SUBTOTAL(9,J76:J444)</f>
        <v>0</v>
      </c>
      <c r="K75" s="259"/>
      <c r="L75" s="223">
        <f>SUBTOTAL(9,L76:L444)</f>
        <v>499.01010140000013</v>
      </c>
      <c r="M75" s="259"/>
      <c r="N75" s="223">
        <f>SUBTOTAL(9,N76:N444)</f>
        <v>7.55</v>
      </c>
      <c r="O75" s="261"/>
      <c r="P75" s="158">
        <f>SUBTOTAL(9,P76:P444)</f>
        <v>0</v>
      </c>
      <c r="Q75" s="158">
        <f>SUBTOTAL(9,Q76:Q444)</f>
        <v>0</v>
      </c>
      <c r="R75" s="258"/>
      <c r="S75" s="258"/>
      <c r="T75" s="224">
        <f>SUBTOTAL(9,T76:T444)</f>
        <v>70</v>
      </c>
      <c r="U75" s="61"/>
      <c r="V75" s="63"/>
      <c r="W75" s="63"/>
      <c r="X75" s="179"/>
    </row>
    <row r="76" ht="12.75" outlineLevel="2">
      <c r="A76" s="226" t="s">
        <v>79</v>
      </c>
      <c r="B76" s="230">
        <v>3</v>
      </c>
      <c r="C76" s="262"/>
      <c r="D76" s="263" t="s">
        <v>96</v>
      </c>
      <c r="E76" s="263"/>
      <c r="F76" s="264" t="s">
        <v>80</v>
      </c>
      <c r="G76" s="263"/>
      <c r="H76" s="265"/>
      <c r="I76" s="266"/>
      <c r="J76" s="228">
        <f>SUBTOTAL(9,J77:J254)</f>
        <v>0</v>
      </c>
      <c r="K76" s="265"/>
      <c r="L76" s="229">
        <f>SUBTOTAL(9,L77:L254)</f>
        <v>188.2133484</v>
      </c>
      <c r="M76" s="265"/>
      <c r="N76" s="229">
        <f>SUBTOTAL(9,N77:N254)</f>
        <v>7.55</v>
      </c>
      <c r="O76" s="267"/>
      <c r="P76" s="228">
        <f>SUBTOTAL(9,P77:P254)</f>
        <v>0</v>
      </c>
      <c r="Q76" s="228">
        <f>SUBTOTAL(9,Q77:Q254)</f>
        <v>0</v>
      </c>
      <c r="R76" s="263"/>
      <c r="S76" s="263"/>
      <c r="T76" s="230">
        <f>SUBTOTAL(9,T77:T254)</f>
        <v>33</v>
      </c>
      <c r="U76" s="61"/>
      <c r="V76" s="63"/>
      <c r="W76" s="63"/>
      <c r="X76" s="179"/>
    </row>
    <row r="77" ht="12.75" outlineLevel="3">
      <c r="A77" s="56"/>
      <c r="B77" s="268"/>
      <c r="C77" s="269">
        <v>10</v>
      </c>
      <c r="D77" s="270" t="s">
        <v>97</v>
      </c>
      <c r="E77" s="271" t="s">
        <v>144</v>
      </c>
      <c r="F77" s="272" t="s">
        <v>145</v>
      </c>
      <c r="G77" s="270" t="s">
        <v>146</v>
      </c>
      <c r="H77" s="273">
        <v>20</v>
      </c>
      <c r="I77" s="274"/>
      <c r="J77" s="275">
        <f>H77*I77</f>
        <v>0</v>
      </c>
      <c r="K77" s="273"/>
      <c r="L77" s="273">
        <f>H77*K77</f>
        <v>0</v>
      </c>
      <c r="M77" s="273">
        <v>0.205</v>
      </c>
      <c r="N77" s="273">
        <f>H77*M77</f>
        <v>4.1</v>
      </c>
      <c r="O77" s="275">
        <v>21</v>
      </c>
      <c r="P77" s="275">
        <f>J77*(O77/100)</f>
        <v>0</v>
      </c>
      <c r="Q77" s="275">
        <f>J77+P77</f>
        <v>0</v>
      </c>
      <c r="R77" s="276"/>
      <c r="S77" s="276"/>
      <c r="T77" s="277">
        <v>1</v>
      </c>
      <c r="U77" s="63"/>
      <c r="V77" s="63"/>
      <c r="W77" s="63"/>
      <c r="X77" s="179"/>
    </row>
    <row r="78" ht="33.7" outlineLevel="4">
      <c r="A78" s="278"/>
      <c r="B78" s="279"/>
      <c r="C78" s="279"/>
      <c r="D78" s="280"/>
      <c r="E78" s="287" t="s">
        <v>1</v>
      </c>
      <c r="F78" s="281" t="s">
        <v>147</v>
      </c>
      <c r="G78" s="281"/>
      <c r="H78" s="282"/>
      <c r="I78" s="283"/>
      <c r="J78" s="284"/>
      <c r="K78" s="285"/>
      <c r="L78" s="285"/>
      <c r="M78" s="285"/>
      <c r="N78" s="285"/>
      <c r="O78" s="286"/>
      <c r="P78" s="286"/>
      <c r="Q78" s="286"/>
      <c r="R78" s="280"/>
      <c r="S78" s="280"/>
      <c r="T78" s="279"/>
      <c r="U78" s="61"/>
      <c r="V78" s="63"/>
      <c r="W78" s="63"/>
      <c r="X78" s="281" t="str">
        <f>F78</f>
        <v xml:space="preserve">Vytrhání obrub  
  s vybouráním lože, s přemístěním hmot na skládku na vzdálenost do 3 m nebo s naložením na 
  dopravní prostředek 
    z krajníků nebo obrubníků stojatých</v>
      </c>
      <c r="Y78" s="67"/>
      <c r="AA78" s="74"/>
    </row>
    <row r="79" ht="7.5" customHeight="1" outlineLevel="4">
      <c r="B79" s="198"/>
      <c r="C79" s="198"/>
      <c r="D79" s="179"/>
      <c r="E79" s="179"/>
      <c r="F79" s="180"/>
      <c r="G79" s="179"/>
      <c r="H79" s="193"/>
      <c r="I79" s="246"/>
      <c r="J79" s="189"/>
      <c r="K79" s="193"/>
      <c r="L79" s="193"/>
      <c r="M79" s="193"/>
      <c r="N79" s="193"/>
      <c r="O79" s="189"/>
      <c r="P79" s="189"/>
      <c r="Q79" s="189"/>
      <c r="R79" s="179"/>
      <c r="S79" s="179"/>
      <c r="T79" s="198"/>
      <c r="U79" s="63"/>
      <c r="X79" s="179"/>
    </row>
    <row r="80" ht="12.75" outlineLevel="3">
      <c r="A80" s="56"/>
      <c r="B80" s="268"/>
      <c r="C80" s="269">
        <v>11</v>
      </c>
      <c r="D80" s="270" t="s">
        <v>97</v>
      </c>
      <c r="E80" s="271" t="s">
        <v>148</v>
      </c>
      <c r="F80" s="272" t="s">
        <v>149</v>
      </c>
      <c r="G80" s="270" t="s">
        <v>150</v>
      </c>
      <c r="H80" s="273">
        <v>30</v>
      </c>
      <c r="I80" s="274"/>
      <c r="J80" s="275">
        <f>H80*I80</f>
        <v>0</v>
      </c>
      <c r="K80" s="273">
        <v>1E-05</v>
      </c>
      <c r="L80" s="273">
        <f>H80*K80</f>
        <v>3E-04</v>
      </c>
      <c r="M80" s="273">
        <v>0.115</v>
      </c>
      <c r="N80" s="273">
        <f>H80*M80</f>
        <v>3.45</v>
      </c>
      <c r="O80" s="275">
        <v>21</v>
      </c>
      <c r="P80" s="275">
        <f>J80*(O80/100)</f>
        <v>0</v>
      </c>
      <c r="Q80" s="275">
        <f>J80+P80</f>
        <v>0</v>
      </c>
      <c r="R80" s="276"/>
      <c r="S80" s="276"/>
      <c r="T80" s="277">
        <v>1</v>
      </c>
      <c r="U80" s="63"/>
      <c r="V80" s="63"/>
      <c r="W80" s="63"/>
      <c r="X80" s="179"/>
    </row>
    <row r="81" ht="12.75" outlineLevel="4">
      <c r="A81" s="278"/>
      <c r="B81" s="279"/>
      <c r="C81" s="279"/>
      <c r="D81" s="280"/>
      <c r="E81" s="287" t="s">
        <v>1</v>
      </c>
      <c r="F81" s="281" t="s">
        <v>151</v>
      </c>
      <c r="G81" s="281"/>
      <c r="H81" s="282"/>
      <c r="I81" s="283"/>
      <c r="J81" s="284"/>
      <c r="K81" s="285"/>
      <c r="L81" s="285"/>
      <c r="M81" s="285"/>
      <c r="N81" s="285"/>
      <c r="O81" s="286"/>
      <c r="P81" s="286"/>
      <c r="Q81" s="286"/>
      <c r="R81" s="280"/>
      <c r="S81" s="280"/>
      <c r="T81" s="279"/>
      <c r="U81" s="61"/>
      <c r="V81" s="63"/>
      <c r="W81" s="63"/>
      <c r="X81" s="281" t="str">
        <f>F81</f>
        <v>Frézování živičného podkladu nebo krytu s naložením hmot na dopravní prostředek plochy do 500 m2 pruhu šířky do 0,5 m, tloušťky vrstvy 50 mm</v>
      </c>
      <c r="Y81" s="67"/>
      <c r="AA81" s="74"/>
    </row>
    <row r="82" ht="7.5" customHeight="1" outlineLevel="4">
      <c r="B82" s="198"/>
      <c r="C82" s="198"/>
      <c r="D82" s="179"/>
      <c r="E82" s="179"/>
      <c r="F82" s="180"/>
      <c r="G82" s="179"/>
      <c r="H82" s="193"/>
      <c r="I82" s="246"/>
      <c r="J82" s="189"/>
      <c r="K82" s="193"/>
      <c r="L82" s="193"/>
      <c r="M82" s="193"/>
      <c r="N82" s="193"/>
      <c r="O82" s="189"/>
      <c r="P82" s="189"/>
      <c r="Q82" s="189"/>
      <c r="R82" s="179"/>
      <c r="S82" s="179"/>
      <c r="T82" s="198"/>
      <c r="U82" s="63"/>
      <c r="X82" s="179"/>
    </row>
    <row r="83" ht="12.75" outlineLevel="4">
      <c r="A83" s="288"/>
      <c r="B83" s="289"/>
      <c r="C83" s="289"/>
      <c r="D83" s="290"/>
      <c r="E83" s="296" t="s">
        <v>2</v>
      </c>
      <c r="F83" s="291" t="s">
        <v>152</v>
      </c>
      <c r="G83" s="290"/>
      <c r="H83" s="292">
        <v>0</v>
      </c>
      <c r="I83" s="293"/>
      <c r="J83" s="294"/>
      <c r="K83" s="295"/>
      <c r="L83" s="295"/>
      <c r="M83" s="295"/>
      <c r="N83" s="295"/>
      <c r="O83" s="294"/>
      <c r="P83" s="294"/>
      <c r="Q83" s="294"/>
      <c r="R83" s="290"/>
      <c r="S83" s="290"/>
      <c r="T83" s="289"/>
      <c r="U83" s="61"/>
      <c r="V83" s="63"/>
      <c r="W83" s="63"/>
      <c r="X83" s="179"/>
    </row>
    <row r="84" ht="12.75" outlineLevel="4">
      <c r="A84" s="288"/>
      <c r="B84" s="289"/>
      <c r="C84" s="289"/>
      <c r="D84" s="290"/>
      <c r="E84" s="296"/>
      <c r="F84" s="291" t="s">
        <v>153</v>
      </c>
      <c r="G84" s="290"/>
      <c r="H84" s="292">
        <v>30</v>
      </c>
      <c r="I84" s="293"/>
      <c r="J84" s="294"/>
      <c r="K84" s="295"/>
      <c r="L84" s="295"/>
      <c r="M84" s="295"/>
      <c r="N84" s="295"/>
      <c r="O84" s="294"/>
      <c r="P84" s="294"/>
      <c r="Q84" s="294"/>
      <c r="R84" s="290"/>
      <c r="S84" s="290"/>
      <c r="T84" s="289"/>
      <c r="U84" s="61"/>
      <c r="V84" s="63"/>
      <c r="W84" s="63"/>
      <c r="X84" s="179"/>
    </row>
    <row r="85" ht="7.5" customHeight="1" outlineLevel="4">
      <c r="A85" s="63"/>
      <c r="B85" s="198"/>
      <c r="C85" s="198"/>
      <c r="D85" s="179"/>
      <c r="E85" s="179"/>
      <c r="F85" s="242"/>
      <c r="G85" s="179"/>
      <c r="H85" s="193"/>
      <c r="I85" s="246"/>
      <c r="J85" s="189"/>
      <c r="K85" s="193"/>
      <c r="L85" s="193"/>
      <c r="M85" s="193"/>
      <c r="N85" s="193"/>
      <c r="O85" s="189"/>
      <c r="P85" s="189"/>
      <c r="Q85" s="189"/>
      <c r="R85" s="179"/>
      <c r="S85" s="179"/>
      <c r="T85" s="198"/>
      <c r="U85" s="63"/>
      <c r="X85" s="179"/>
    </row>
    <row r="86" ht="12.75" outlineLevel="3">
      <c r="A86" s="56"/>
      <c r="B86" s="268"/>
      <c r="C86" s="269">
        <v>12</v>
      </c>
      <c r="D86" s="270" t="s">
        <v>97</v>
      </c>
      <c r="E86" s="271" t="s">
        <v>154</v>
      </c>
      <c r="F86" s="272" t="s">
        <v>155</v>
      </c>
      <c r="G86" s="270" t="s">
        <v>156</v>
      </c>
      <c r="H86" s="273">
        <v>326.81</v>
      </c>
      <c r="I86" s="274"/>
      <c r="J86" s="275">
        <f>H86*I86</f>
        <v>0</v>
      </c>
      <c r="K86" s="273"/>
      <c r="L86" s="273">
        <f>H86*K86</f>
        <v>0</v>
      </c>
      <c r="M86" s="273"/>
      <c r="N86" s="273">
        <f>H86*M86</f>
        <v>0</v>
      </c>
      <c r="O86" s="275">
        <v>21</v>
      </c>
      <c r="P86" s="275">
        <f>J86*(O86/100)</f>
        <v>0</v>
      </c>
      <c r="Q86" s="275">
        <f>J86+P86</f>
        <v>0</v>
      </c>
      <c r="R86" s="276"/>
      <c r="S86" s="276"/>
      <c r="T86" s="277">
        <v>1</v>
      </c>
      <c r="U86" s="63"/>
      <c r="V86" s="63"/>
      <c r="W86" s="63"/>
      <c r="X86" s="179"/>
    </row>
    <row r="87" ht="12.75" outlineLevel="4">
      <c r="A87" s="278"/>
      <c r="B87" s="279"/>
      <c r="C87" s="279"/>
      <c r="D87" s="280"/>
      <c r="E87" s="287" t="s">
        <v>1</v>
      </c>
      <c r="F87" s="281" t="s">
        <v>157</v>
      </c>
      <c r="G87" s="281"/>
      <c r="H87" s="282"/>
      <c r="I87" s="283"/>
      <c r="J87" s="284"/>
      <c r="K87" s="285"/>
      <c r="L87" s="285"/>
      <c r="M87" s="285"/>
      <c r="N87" s="285"/>
      <c r="O87" s="286"/>
      <c r="P87" s="286"/>
      <c r="Q87" s="286"/>
      <c r="R87" s="280"/>
      <c r="S87" s="280"/>
      <c r="T87" s="279"/>
      <c r="U87" s="61"/>
      <c r="V87" s="63"/>
      <c r="W87" s="63"/>
      <c r="X87" s="281" t="str">
        <f>F87</f>
        <v>Odkopávky a prokopávky nezapažené strojně v hornině třídy těžitelnosti I skupiny 1 a 2 přes 100 do 500 m3</v>
      </c>
      <c r="Y87" s="67"/>
      <c r="AA87" s="74"/>
    </row>
    <row r="88" ht="7.5" customHeight="1" outlineLevel="4">
      <c r="B88" s="198"/>
      <c r="C88" s="198"/>
      <c r="D88" s="179"/>
      <c r="E88" s="179"/>
      <c r="F88" s="180"/>
      <c r="G88" s="179"/>
      <c r="H88" s="193"/>
      <c r="I88" s="246"/>
      <c r="J88" s="189"/>
      <c r="K88" s="193"/>
      <c r="L88" s="193"/>
      <c r="M88" s="193"/>
      <c r="N88" s="193"/>
      <c r="O88" s="189"/>
      <c r="P88" s="189"/>
      <c r="Q88" s="189"/>
      <c r="R88" s="179"/>
      <c r="S88" s="179"/>
      <c r="T88" s="198"/>
      <c r="U88" s="63"/>
      <c r="X88" s="179"/>
    </row>
    <row r="89" ht="12.75" outlineLevel="4">
      <c r="A89" s="288"/>
      <c r="B89" s="289"/>
      <c r="C89" s="289"/>
      <c r="D89" s="290"/>
      <c r="E89" s="296" t="s">
        <v>2</v>
      </c>
      <c r="F89" s="291" t="s">
        <v>158</v>
      </c>
      <c r="G89" s="290"/>
      <c r="H89" s="292">
        <v>0</v>
      </c>
      <c r="I89" s="293"/>
      <c r="J89" s="294"/>
      <c r="K89" s="295"/>
      <c r="L89" s="295"/>
      <c r="M89" s="295"/>
      <c r="N89" s="295"/>
      <c r="O89" s="294"/>
      <c r="P89" s="294"/>
      <c r="Q89" s="294"/>
      <c r="R89" s="290"/>
      <c r="S89" s="290"/>
      <c r="T89" s="289"/>
      <c r="U89" s="61"/>
      <c r="V89" s="63"/>
      <c r="W89" s="63"/>
      <c r="X89" s="179"/>
    </row>
    <row r="90" ht="12.75" outlineLevel="4">
      <c r="A90" s="288"/>
      <c r="B90" s="289"/>
      <c r="C90" s="289"/>
      <c r="D90" s="290"/>
      <c r="E90" s="296"/>
      <c r="F90" s="291" t="s">
        <v>159</v>
      </c>
      <c r="G90" s="290"/>
      <c r="H90" s="292">
        <v>326.81</v>
      </c>
      <c r="I90" s="293"/>
      <c r="J90" s="294"/>
      <c r="K90" s="295"/>
      <c r="L90" s="295"/>
      <c r="M90" s="295"/>
      <c r="N90" s="295"/>
      <c r="O90" s="294"/>
      <c r="P90" s="294"/>
      <c r="Q90" s="294"/>
      <c r="R90" s="290"/>
      <c r="S90" s="290"/>
      <c r="T90" s="289"/>
      <c r="U90" s="61"/>
      <c r="V90" s="63"/>
      <c r="W90" s="63"/>
      <c r="X90" s="179"/>
    </row>
    <row r="91" ht="7.5" customHeight="1" outlineLevel="4">
      <c r="A91" s="63"/>
      <c r="B91" s="198"/>
      <c r="C91" s="198"/>
      <c r="D91" s="179"/>
      <c r="E91" s="179"/>
      <c r="F91" s="242"/>
      <c r="G91" s="179"/>
      <c r="H91" s="193"/>
      <c r="I91" s="246"/>
      <c r="J91" s="189"/>
      <c r="K91" s="193"/>
      <c r="L91" s="193"/>
      <c r="M91" s="193"/>
      <c r="N91" s="193"/>
      <c r="O91" s="189"/>
      <c r="P91" s="189"/>
      <c r="Q91" s="189"/>
      <c r="R91" s="179"/>
      <c r="S91" s="179"/>
      <c r="T91" s="198"/>
      <c r="U91" s="63"/>
      <c r="X91" s="179"/>
    </row>
    <row r="92" ht="12.75" outlineLevel="3">
      <c r="A92" s="56"/>
      <c r="B92" s="268"/>
      <c r="C92" s="269">
        <v>13</v>
      </c>
      <c r="D92" s="270" t="s">
        <v>97</v>
      </c>
      <c r="E92" s="271" t="s">
        <v>160</v>
      </c>
      <c r="F92" s="272" t="s">
        <v>161</v>
      </c>
      <c r="G92" s="270" t="s">
        <v>156</v>
      </c>
      <c r="H92" s="273">
        <v>1079.39</v>
      </c>
      <c r="I92" s="274"/>
      <c r="J92" s="275">
        <f>H92*I92</f>
        <v>0</v>
      </c>
      <c r="K92" s="273"/>
      <c r="L92" s="273">
        <f>H92*K92</f>
        <v>0</v>
      </c>
      <c r="M92" s="273"/>
      <c r="N92" s="273">
        <f>H92*M92</f>
        <v>0</v>
      </c>
      <c r="O92" s="275">
        <v>21</v>
      </c>
      <c r="P92" s="275">
        <f>J92*(O92/100)</f>
        <v>0</v>
      </c>
      <c r="Q92" s="275">
        <f>J92+P92</f>
        <v>0</v>
      </c>
      <c r="R92" s="276"/>
      <c r="S92" s="276"/>
      <c r="T92" s="277">
        <v>1</v>
      </c>
      <c r="U92" s="63"/>
      <c r="V92" s="63"/>
      <c r="W92" s="63"/>
      <c r="X92" s="179"/>
    </row>
    <row r="93" ht="12.75" outlineLevel="4">
      <c r="A93" s="278"/>
      <c r="B93" s="279"/>
      <c r="C93" s="279"/>
      <c r="D93" s="280"/>
      <c r="E93" s="287" t="s">
        <v>1</v>
      </c>
      <c r="F93" s="281" t="s">
        <v>162</v>
      </c>
      <c r="G93" s="281"/>
      <c r="H93" s="282"/>
      <c r="I93" s="283"/>
      <c r="J93" s="284"/>
      <c r="K93" s="285"/>
      <c r="L93" s="285"/>
      <c r="M93" s="285"/>
      <c r="N93" s="285"/>
      <c r="O93" s="286"/>
      <c r="P93" s="286"/>
      <c r="Q93" s="286"/>
      <c r="R93" s="280"/>
      <c r="S93" s="280"/>
      <c r="T93" s="279"/>
      <c r="U93" s="61"/>
      <c r="V93" s="63"/>
      <c r="W93" s="63"/>
      <c r="X93" s="281" t="str">
        <f>F93</f>
        <v>Odkopávky a prokopávky nezapažené strojně v hornině třídy těžitelnosti I skupiny 3 přes 500 do 1 000 m3</v>
      </c>
      <c r="Y93" s="67"/>
      <c r="AA93" s="74"/>
    </row>
    <row r="94" ht="7.5" customHeight="1" outlineLevel="4">
      <c r="B94" s="198"/>
      <c r="C94" s="198"/>
      <c r="D94" s="179"/>
      <c r="E94" s="179"/>
      <c r="F94" s="180"/>
      <c r="G94" s="179"/>
      <c r="H94" s="193"/>
      <c r="I94" s="246"/>
      <c r="J94" s="189"/>
      <c r="K94" s="193"/>
      <c r="L94" s="193"/>
      <c r="M94" s="193"/>
      <c r="N94" s="193"/>
      <c r="O94" s="189"/>
      <c r="P94" s="189"/>
      <c r="Q94" s="189"/>
      <c r="R94" s="179"/>
      <c r="S94" s="179"/>
      <c r="T94" s="198"/>
      <c r="U94" s="63"/>
      <c r="X94" s="179"/>
    </row>
    <row r="95" ht="12.75" outlineLevel="4">
      <c r="A95" s="288"/>
      <c r="B95" s="289"/>
      <c r="C95" s="289"/>
      <c r="D95" s="290"/>
      <c r="E95" s="296" t="s">
        <v>2</v>
      </c>
      <c r="F95" s="291" t="s">
        <v>163</v>
      </c>
      <c r="G95" s="290"/>
      <c r="H95" s="292">
        <v>0</v>
      </c>
      <c r="I95" s="293"/>
      <c r="J95" s="294"/>
      <c r="K95" s="295"/>
      <c r="L95" s="295"/>
      <c r="M95" s="295"/>
      <c r="N95" s="295"/>
      <c r="O95" s="294"/>
      <c r="P95" s="294"/>
      <c r="Q95" s="294"/>
      <c r="R95" s="290"/>
      <c r="S95" s="290"/>
      <c r="T95" s="289"/>
      <c r="U95" s="61"/>
      <c r="V95" s="63"/>
      <c r="W95" s="63"/>
      <c r="X95" s="179"/>
    </row>
    <row r="96" ht="12.75" outlineLevel="4">
      <c r="A96" s="288"/>
      <c r="B96" s="289"/>
      <c r="C96" s="289"/>
      <c r="D96" s="290"/>
      <c r="E96" s="296"/>
      <c r="F96" s="291" t="s">
        <v>164</v>
      </c>
      <c r="G96" s="290"/>
      <c r="H96" s="292">
        <v>1079.39</v>
      </c>
      <c r="I96" s="293"/>
      <c r="J96" s="294"/>
      <c r="K96" s="295"/>
      <c r="L96" s="295"/>
      <c r="M96" s="295"/>
      <c r="N96" s="295"/>
      <c r="O96" s="294"/>
      <c r="P96" s="294"/>
      <c r="Q96" s="294"/>
      <c r="R96" s="290"/>
      <c r="S96" s="290"/>
      <c r="T96" s="289"/>
      <c r="U96" s="61"/>
      <c r="V96" s="63"/>
      <c r="W96" s="63"/>
      <c r="X96" s="179"/>
    </row>
    <row r="97" ht="7.5" customHeight="1" outlineLevel="4">
      <c r="A97" s="63"/>
      <c r="B97" s="198"/>
      <c r="C97" s="198"/>
      <c r="D97" s="179"/>
      <c r="E97" s="179"/>
      <c r="F97" s="242"/>
      <c r="G97" s="179"/>
      <c r="H97" s="193"/>
      <c r="I97" s="246"/>
      <c r="J97" s="189"/>
      <c r="K97" s="193"/>
      <c r="L97" s="193"/>
      <c r="M97" s="193"/>
      <c r="N97" s="193"/>
      <c r="O97" s="189"/>
      <c r="P97" s="189"/>
      <c r="Q97" s="189"/>
      <c r="R97" s="179"/>
      <c r="S97" s="179"/>
      <c r="T97" s="198"/>
      <c r="U97" s="63"/>
      <c r="X97" s="179"/>
    </row>
    <row r="98" ht="12.75" outlineLevel="3">
      <c r="A98" s="56"/>
      <c r="B98" s="268"/>
      <c r="C98" s="269">
        <v>14</v>
      </c>
      <c r="D98" s="270" t="s">
        <v>97</v>
      </c>
      <c r="E98" s="271" t="s">
        <v>165</v>
      </c>
      <c r="F98" s="272" t="s">
        <v>166</v>
      </c>
      <c r="G98" s="270" t="s">
        <v>156</v>
      </c>
      <c r="H98" s="273">
        <v>15.599999999999997</v>
      </c>
      <c r="I98" s="274"/>
      <c r="J98" s="275">
        <f>H98*I98</f>
        <v>0</v>
      </c>
      <c r="K98" s="273"/>
      <c r="L98" s="273">
        <f>H98*K98</f>
        <v>0</v>
      </c>
      <c r="M98" s="273"/>
      <c r="N98" s="273">
        <f>H98*M98</f>
        <v>0</v>
      </c>
      <c r="O98" s="275">
        <v>21</v>
      </c>
      <c r="P98" s="275">
        <f>J98*(O98/100)</f>
        <v>0</v>
      </c>
      <c r="Q98" s="275">
        <f>J98+P98</f>
        <v>0</v>
      </c>
      <c r="R98" s="276"/>
      <c r="S98" s="276"/>
      <c r="T98" s="277">
        <v>1</v>
      </c>
      <c r="U98" s="63"/>
      <c r="V98" s="63"/>
      <c r="W98" s="63"/>
      <c r="X98" s="179"/>
    </row>
    <row r="99" ht="12.75" outlineLevel="4">
      <c r="A99" s="278"/>
      <c r="B99" s="279"/>
      <c r="C99" s="279"/>
      <c r="D99" s="280"/>
      <c r="E99" s="287" t="s">
        <v>1</v>
      </c>
      <c r="F99" s="281" t="s">
        <v>167</v>
      </c>
      <c r="G99" s="281"/>
      <c r="H99" s="282"/>
      <c r="I99" s="283"/>
      <c r="J99" s="284"/>
      <c r="K99" s="285"/>
      <c r="L99" s="285"/>
      <c r="M99" s="285"/>
      <c r="N99" s="285"/>
      <c r="O99" s="286"/>
      <c r="P99" s="286"/>
      <c r="Q99" s="286"/>
      <c r="R99" s="280"/>
      <c r="S99" s="280"/>
      <c r="T99" s="279"/>
      <c r="U99" s="61"/>
      <c r="V99" s="63"/>
      <c r="W99" s="63"/>
      <c r="X99" s="281" t="str">
        <f>F99</f>
        <v>Hloubení zapažených rýh šířky do 800 mm ručně s urovnáním dna do předepsaného profilu a spádu v hornině třídy těžitelnosti I skupiny 3 nesoudržných</v>
      </c>
      <c r="Y99" s="67"/>
      <c r="AA99" s="74"/>
    </row>
    <row r="100" ht="7.5" customHeight="1" outlineLevel="4">
      <c r="B100" s="198"/>
      <c r="C100" s="198"/>
      <c r="D100" s="179"/>
      <c r="E100" s="179"/>
      <c r="F100" s="180"/>
      <c r="G100" s="179"/>
      <c r="H100" s="193"/>
      <c r="I100" s="246"/>
      <c r="J100" s="189"/>
      <c r="K100" s="193"/>
      <c r="L100" s="193"/>
      <c r="M100" s="193"/>
      <c r="N100" s="193"/>
      <c r="O100" s="189"/>
      <c r="P100" s="189"/>
      <c r="Q100" s="189"/>
      <c r="R100" s="179"/>
      <c r="S100" s="179"/>
      <c r="T100" s="198"/>
      <c r="U100" s="63"/>
      <c r="X100" s="179"/>
    </row>
    <row r="101" ht="12.75" outlineLevel="4">
      <c r="A101" s="288"/>
      <c r="B101" s="289"/>
      <c r="C101" s="289"/>
      <c r="D101" s="290"/>
      <c r="E101" s="296" t="s">
        <v>2</v>
      </c>
      <c r="F101" s="291" t="s">
        <v>168</v>
      </c>
      <c r="G101" s="290"/>
      <c r="H101" s="292">
        <v>0</v>
      </c>
      <c r="I101" s="293"/>
      <c r="J101" s="294"/>
      <c r="K101" s="295"/>
      <c r="L101" s="295"/>
      <c r="M101" s="295"/>
      <c r="N101" s="295"/>
      <c r="O101" s="294"/>
      <c r="P101" s="294"/>
      <c r="Q101" s="294"/>
      <c r="R101" s="290"/>
      <c r="S101" s="290"/>
      <c r="T101" s="289"/>
      <c r="U101" s="61"/>
      <c r="V101" s="63"/>
      <c r="W101" s="63"/>
      <c r="X101" s="179"/>
    </row>
    <row r="102" ht="12.75" outlineLevel="4">
      <c r="A102" s="288"/>
      <c r="B102" s="289"/>
      <c r="C102" s="289"/>
      <c r="D102" s="290"/>
      <c r="E102" s="296"/>
      <c r="F102" s="291" t="s">
        <v>169</v>
      </c>
      <c r="G102" s="290"/>
      <c r="H102" s="292">
        <v>4.8</v>
      </c>
      <c r="I102" s="293"/>
      <c r="J102" s="294"/>
      <c r="K102" s="295"/>
      <c r="L102" s="295"/>
      <c r="M102" s="295"/>
      <c r="N102" s="295"/>
      <c r="O102" s="294"/>
      <c r="P102" s="294"/>
      <c r="Q102" s="294"/>
      <c r="R102" s="290"/>
      <c r="S102" s="290"/>
      <c r="T102" s="289"/>
      <c r="U102" s="61"/>
      <c r="V102" s="63"/>
      <c r="W102" s="63"/>
      <c r="X102" s="179"/>
    </row>
    <row r="103" ht="12.75" outlineLevel="4">
      <c r="A103" s="288"/>
      <c r="B103" s="289"/>
      <c r="C103" s="289"/>
      <c r="D103" s="290"/>
      <c r="E103" s="296"/>
      <c r="F103" s="291" t="s">
        <v>170</v>
      </c>
      <c r="G103" s="290"/>
      <c r="H103" s="292">
        <v>10.8</v>
      </c>
      <c r="I103" s="293"/>
      <c r="J103" s="294"/>
      <c r="K103" s="295"/>
      <c r="L103" s="295"/>
      <c r="M103" s="295"/>
      <c r="N103" s="295"/>
      <c r="O103" s="294"/>
      <c r="P103" s="294"/>
      <c r="Q103" s="294"/>
      <c r="R103" s="290"/>
      <c r="S103" s="290"/>
      <c r="T103" s="289"/>
      <c r="U103" s="61"/>
      <c r="V103" s="63"/>
      <c r="W103" s="63"/>
      <c r="X103" s="179"/>
    </row>
    <row r="104" ht="7.5" customHeight="1" outlineLevel="4">
      <c r="A104" s="63"/>
      <c r="B104" s="198"/>
      <c r="C104" s="198"/>
      <c r="D104" s="179"/>
      <c r="E104" s="179"/>
      <c r="F104" s="242"/>
      <c r="G104" s="179"/>
      <c r="H104" s="193"/>
      <c r="I104" s="246"/>
      <c r="J104" s="189"/>
      <c r="K104" s="193"/>
      <c r="L104" s="193"/>
      <c r="M104" s="193"/>
      <c r="N104" s="193"/>
      <c r="O104" s="189"/>
      <c r="P104" s="189"/>
      <c r="Q104" s="189"/>
      <c r="R104" s="179"/>
      <c r="S104" s="179"/>
      <c r="T104" s="198"/>
      <c r="U104" s="63"/>
      <c r="X104" s="179"/>
    </row>
    <row r="105" ht="12.75" outlineLevel="3">
      <c r="A105" s="56"/>
      <c r="B105" s="268"/>
      <c r="C105" s="269">
        <v>15</v>
      </c>
      <c r="D105" s="270" t="s">
        <v>97</v>
      </c>
      <c r="E105" s="271" t="s">
        <v>171</v>
      </c>
      <c r="F105" s="272" t="s">
        <v>172</v>
      </c>
      <c r="G105" s="270" t="s">
        <v>156</v>
      </c>
      <c r="H105" s="273">
        <v>98.520000000000013</v>
      </c>
      <c r="I105" s="274"/>
      <c r="J105" s="275">
        <f>H105*I105</f>
        <v>0</v>
      </c>
      <c r="K105" s="273"/>
      <c r="L105" s="273">
        <f>H105*K105</f>
        <v>0</v>
      </c>
      <c r="M105" s="273"/>
      <c r="N105" s="273">
        <f>H105*M105</f>
        <v>0</v>
      </c>
      <c r="O105" s="275">
        <v>21</v>
      </c>
      <c r="P105" s="275">
        <f>J105*(O105/100)</f>
        <v>0</v>
      </c>
      <c r="Q105" s="275">
        <f>J105+P105</f>
        <v>0</v>
      </c>
      <c r="R105" s="276"/>
      <c r="S105" s="276"/>
      <c r="T105" s="277">
        <v>1</v>
      </c>
      <c r="U105" s="63"/>
      <c r="V105" s="63"/>
      <c r="W105" s="63"/>
      <c r="X105" s="179"/>
    </row>
    <row r="106" ht="12.75" outlineLevel="4">
      <c r="A106" s="278"/>
      <c r="B106" s="279"/>
      <c r="C106" s="279"/>
      <c r="D106" s="280"/>
      <c r="E106" s="287" t="s">
        <v>1</v>
      </c>
      <c r="F106" s="281" t="s">
        <v>173</v>
      </c>
      <c r="G106" s="281"/>
      <c r="H106" s="282"/>
      <c r="I106" s="283"/>
      <c r="J106" s="284"/>
      <c r="K106" s="285"/>
      <c r="L106" s="285"/>
      <c r="M106" s="285"/>
      <c r="N106" s="285"/>
      <c r="O106" s="286"/>
      <c r="P106" s="286"/>
      <c r="Q106" s="286"/>
      <c r="R106" s="280"/>
      <c r="S106" s="280"/>
      <c r="T106" s="279"/>
      <c r="U106" s="61"/>
      <c r="V106" s="63"/>
      <c r="W106" s="63"/>
      <c r="X106" s="281" t="str">
        <f>F106</f>
        <v>Hloubení nezapažených rýh šířky do 800 mm strojně s urovnáním dna do předepsaného profilu a spádu v hornině třídy těžitelnosti I skupiny 3 přes 50 do 100 m3</v>
      </c>
      <c r="Y106" s="67"/>
      <c r="AA106" s="74"/>
    </row>
    <row r="107" ht="7.5" customHeight="1" outlineLevel="4">
      <c r="B107" s="198"/>
      <c r="C107" s="198"/>
      <c r="D107" s="179"/>
      <c r="E107" s="179"/>
      <c r="F107" s="180"/>
      <c r="G107" s="179"/>
      <c r="H107" s="193"/>
      <c r="I107" s="246"/>
      <c r="J107" s="189"/>
      <c r="K107" s="193"/>
      <c r="L107" s="193"/>
      <c r="M107" s="193"/>
      <c r="N107" s="193"/>
      <c r="O107" s="189"/>
      <c r="P107" s="189"/>
      <c r="Q107" s="189"/>
      <c r="R107" s="179"/>
      <c r="S107" s="179"/>
      <c r="T107" s="198"/>
      <c r="U107" s="63"/>
      <c r="X107" s="179"/>
    </row>
    <row r="108" ht="12.75" outlineLevel="4">
      <c r="A108" s="288"/>
      <c r="B108" s="289"/>
      <c r="C108" s="289"/>
      <c r="D108" s="290"/>
      <c r="E108" s="296" t="s">
        <v>2</v>
      </c>
      <c r="F108" s="291" t="s">
        <v>174</v>
      </c>
      <c r="G108" s="290"/>
      <c r="H108" s="292">
        <v>0</v>
      </c>
      <c r="I108" s="293"/>
      <c r="J108" s="294"/>
      <c r="K108" s="295"/>
      <c r="L108" s="295"/>
      <c r="M108" s="295"/>
      <c r="N108" s="295"/>
      <c r="O108" s="294"/>
      <c r="P108" s="294"/>
      <c r="Q108" s="294"/>
      <c r="R108" s="290"/>
      <c r="S108" s="290"/>
      <c r="T108" s="289"/>
      <c r="U108" s="61"/>
      <c r="V108" s="63"/>
      <c r="W108" s="63"/>
      <c r="X108" s="179"/>
    </row>
    <row r="109" ht="12.75" outlineLevel="4">
      <c r="A109" s="288"/>
      <c r="B109" s="289"/>
      <c r="C109" s="289"/>
      <c r="D109" s="290"/>
      <c r="E109" s="296"/>
      <c r="F109" s="291" t="s">
        <v>175</v>
      </c>
      <c r="G109" s="290"/>
      <c r="H109" s="292">
        <v>4.9600000000000006</v>
      </c>
      <c r="I109" s="293"/>
      <c r="J109" s="294"/>
      <c r="K109" s="295"/>
      <c r="L109" s="295"/>
      <c r="M109" s="295"/>
      <c r="N109" s="295"/>
      <c r="O109" s="294"/>
      <c r="P109" s="294"/>
      <c r="Q109" s="294"/>
      <c r="R109" s="290"/>
      <c r="S109" s="290"/>
      <c r="T109" s="289"/>
      <c r="U109" s="61"/>
      <c r="V109" s="63"/>
      <c r="W109" s="63"/>
      <c r="X109" s="179"/>
    </row>
    <row r="110" ht="12.75" outlineLevel="4">
      <c r="A110" s="288"/>
      <c r="B110" s="289"/>
      <c r="C110" s="289"/>
      <c r="D110" s="290"/>
      <c r="E110" s="296"/>
      <c r="F110" s="291" t="s">
        <v>176</v>
      </c>
      <c r="G110" s="290"/>
      <c r="H110" s="292">
        <v>10.080000000000002</v>
      </c>
      <c r="I110" s="293"/>
      <c r="J110" s="294"/>
      <c r="K110" s="295"/>
      <c r="L110" s="295"/>
      <c r="M110" s="295"/>
      <c r="N110" s="295"/>
      <c r="O110" s="294"/>
      <c r="P110" s="294"/>
      <c r="Q110" s="294"/>
      <c r="R110" s="290"/>
      <c r="S110" s="290"/>
      <c r="T110" s="289"/>
      <c r="U110" s="61"/>
      <c r="V110" s="63"/>
      <c r="W110" s="63"/>
      <c r="X110" s="179"/>
    </row>
    <row r="111" ht="12.75" outlineLevel="4">
      <c r="A111" s="288"/>
      <c r="B111" s="289"/>
      <c r="C111" s="289"/>
      <c r="D111" s="290"/>
      <c r="E111" s="296"/>
      <c r="F111" s="291" t="s">
        <v>177</v>
      </c>
      <c r="G111" s="290"/>
      <c r="H111" s="292">
        <v>10.560000000000003</v>
      </c>
      <c r="I111" s="293"/>
      <c r="J111" s="294"/>
      <c r="K111" s="295"/>
      <c r="L111" s="295"/>
      <c r="M111" s="295"/>
      <c r="N111" s="295"/>
      <c r="O111" s="294"/>
      <c r="P111" s="294"/>
      <c r="Q111" s="294"/>
      <c r="R111" s="290"/>
      <c r="S111" s="290"/>
      <c r="T111" s="289"/>
      <c r="U111" s="61"/>
      <c r="V111" s="63"/>
      <c r="W111" s="63"/>
      <c r="X111" s="179"/>
    </row>
    <row r="112" ht="12.75" outlineLevel="4">
      <c r="A112" s="288"/>
      <c r="B112" s="289"/>
      <c r="C112" s="289"/>
      <c r="D112" s="290"/>
      <c r="E112" s="296"/>
      <c r="F112" s="291" t="s">
        <v>178</v>
      </c>
      <c r="G112" s="290"/>
      <c r="H112" s="292">
        <v>10.880000000000003</v>
      </c>
      <c r="I112" s="293"/>
      <c r="J112" s="294"/>
      <c r="K112" s="295"/>
      <c r="L112" s="295"/>
      <c r="M112" s="295"/>
      <c r="N112" s="295"/>
      <c r="O112" s="294"/>
      <c r="P112" s="294"/>
      <c r="Q112" s="294"/>
      <c r="R112" s="290"/>
      <c r="S112" s="290"/>
      <c r="T112" s="289"/>
      <c r="U112" s="61"/>
      <c r="V112" s="63"/>
      <c r="W112" s="63"/>
      <c r="X112" s="179"/>
    </row>
    <row r="113" ht="12.75" outlineLevel="4">
      <c r="A113" s="288"/>
      <c r="B113" s="289"/>
      <c r="C113" s="289"/>
      <c r="D113" s="290"/>
      <c r="E113" s="296"/>
      <c r="F113" s="291" t="s">
        <v>179</v>
      </c>
      <c r="G113" s="290"/>
      <c r="H113" s="292">
        <v>11.04</v>
      </c>
      <c r="I113" s="293"/>
      <c r="J113" s="294"/>
      <c r="K113" s="295"/>
      <c r="L113" s="295"/>
      <c r="M113" s="295"/>
      <c r="N113" s="295"/>
      <c r="O113" s="294"/>
      <c r="P113" s="294"/>
      <c r="Q113" s="294"/>
      <c r="R113" s="290"/>
      <c r="S113" s="290"/>
      <c r="T113" s="289"/>
      <c r="U113" s="61"/>
      <c r="V113" s="63"/>
      <c r="W113" s="63"/>
      <c r="X113" s="179"/>
    </row>
    <row r="114" ht="12.75" outlineLevel="4">
      <c r="A114" s="288"/>
      <c r="B114" s="289"/>
      <c r="C114" s="289"/>
      <c r="D114" s="290"/>
      <c r="E114" s="296"/>
      <c r="F114" s="291" t="s">
        <v>180</v>
      </c>
      <c r="G114" s="290"/>
      <c r="H114" s="292">
        <v>0</v>
      </c>
      <c r="I114" s="293"/>
      <c r="J114" s="294"/>
      <c r="K114" s="295"/>
      <c r="L114" s="295"/>
      <c r="M114" s="295"/>
      <c r="N114" s="295"/>
      <c r="O114" s="294"/>
      <c r="P114" s="294"/>
      <c r="Q114" s="294"/>
      <c r="R114" s="290"/>
      <c r="S114" s="290"/>
      <c r="T114" s="289"/>
      <c r="U114" s="61"/>
      <c r="V114" s="63"/>
      <c r="W114" s="63"/>
      <c r="X114" s="179"/>
    </row>
    <row r="115" ht="12.75" outlineLevel="4">
      <c r="A115" s="288"/>
      <c r="B115" s="289"/>
      <c r="C115" s="289"/>
      <c r="D115" s="290"/>
      <c r="E115" s="296"/>
      <c r="F115" s="291" t="s">
        <v>181</v>
      </c>
      <c r="G115" s="290"/>
      <c r="H115" s="292">
        <v>6</v>
      </c>
      <c r="I115" s="293"/>
      <c r="J115" s="294"/>
      <c r="K115" s="295"/>
      <c r="L115" s="295"/>
      <c r="M115" s="295"/>
      <c r="N115" s="295"/>
      <c r="O115" s="294"/>
      <c r="P115" s="294"/>
      <c r="Q115" s="294"/>
      <c r="R115" s="290"/>
      <c r="S115" s="290"/>
      <c r="T115" s="289"/>
      <c r="U115" s="61"/>
      <c r="V115" s="63"/>
      <c r="W115" s="63"/>
      <c r="X115" s="179"/>
    </row>
    <row r="116" ht="12.75" outlineLevel="4">
      <c r="A116" s="288"/>
      <c r="B116" s="289"/>
      <c r="C116" s="289"/>
      <c r="D116" s="290"/>
      <c r="E116" s="296"/>
      <c r="F116" s="291" t="s">
        <v>182</v>
      </c>
      <c r="G116" s="290"/>
      <c r="H116" s="292">
        <v>15</v>
      </c>
      <c r="I116" s="293"/>
      <c r="J116" s="294"/>
      <c r="K116" s="295"/>
      <c r="L116" s="295"/>
      <c r="M116" s="295"/>
      <c r="N116" s="295"/>
      <c r="O116" s="294"/>
      <c r="P116" s="294"/>
      <c r="Q116" s="294"/>
      <c r="R116" s="290"/>
      <c r="S116" s="290"/>
      <c r="T116" s="289"/>
      <c r="U116" s="61"/>
      <c r="V116" s="63"/>
      <c r="W116" s="63"/>
      <c r="X116" s="179"/>
    </row>
    <row r="117" ht="12.75" outlineLevel="4">
      <c r="A117" s="288"/>
      <c r="B117" s="289"/>
      <c r="C117" s="289"/>
      <c r="D117" s="290"/>
      <c r="E117" s="296"/>
      <c r="F117" s="291" t="s">
        <v>183</v>
      </c>
      <c r="G117" s="290"/>
      <c r="H117" s="292">
        <v>15</v>
      </c>
      <c r="I117" s="293"/>
      <c r="J117" s="294"/>
      <c r="K117" s="295"/>
      <c r="L117" s="295"/>
      <c r="M117" s="295"/>
      <c r="N117" s="295"/>
      <c r="O117" s="294"/>
      <c r="P117" s="294"/>
      <c r="Q117" s="294"/>
      <c r="R117" s="290"/>
      <c r="S117" s="290"/>
      <c r="T117" s="289"/>
      <c r="U117" s="61"/>
      <c r="V117" s="63"/>
      <c r="W117" s="63"/>
      <c r="X117" s="179"/>
    </row>
    <row r="118" ht="12.75" outlineLevel="4">
      <c r="A118" s="288"/>
      <c r="B118" s="289"/>
      <c r="C118" s="289"/>
      <c r="D118" s="290"/>
      <c r="E118" s="296"/>
      <c r="F118" s="291" t="s">
        <v>184</v>
      </c>
      <c r="G118" s="290"/>
      <c r="H118" s="292">
        <v>15</v>
      </c>
      <c r="I118" s="293"/>
      <c r="J118" s="294"/>
      <c r="K118" s="295"/>
      <c r="L118" s="295"/>
      <c r="M118" s="295"/>
      <c r="N118" s="295"/>
      <c r="O118" s="294"/>
      <c r="P118" s="294"/>
      <c r="Q118" s="294"/>
      <c r="R118" s="290"/>
      <c r="S118" s="290"/>
      <c r="T118" s="289"/>
      <c r="U118" s="61"/>
      <c r="V118" s="63"/>
      <c r="W118" s="63"/>
      <c r="X118" s="179"/>
    </row>
    <row r="119" ht="7.5" customHeight="1" outlineLevel="4">
      <c r="A119" s="63"/>
      <c r="B119" s="198"/>
      <c r="C119" s="198"/>
      <c r="D119" s="179"/>
      <c r="E119" s="179"/>
      <c r="F119" s="242"/>
      <c r="G119" s="179"/>
      <c r="H119" s="193"/>
      <c r="I119" s="246"/>
      <c r="J119" s="189"/>
      <c r="K119" s="193"/>
      <c r="L119" s="193"/>
      <c r="M119" s="193"/>
      <c r="N119" s="193"/>
      <c r="O119" s="189"/>
      <c r="P119" s="189"/>
      <c r="Q119" s="189"/>
      <c r="R119" s="179"/>
      <c r="S119" s="179"/>
      <c r="T119" s="198"/>
      <c r="U119" s="63"/>
      <c r="X119" s="179"/>
    </row>
    <row r="120" ht="12.75" outlineLevel="3">
      <c r="A120" s="56"/>
      <c r="B120" s="268"/>
      <c r="C120" s="269">
        <v>16</v>
      </c>
      <c r="D120" s="270" t="s">
        <v>97</v>
      </c>
      <c r="E120" s="271" t="s">
        <v>185</v>
      </c>
      <c r="F120" s="272" t="s">
        <v>186</v>
      </c>
      <c r="G120" s="270" t="s">
        <v>187</v>
      </c>
      <c r="H120" s="273">
        <v>12</v>
      </c>
      <c r="I120" s="274"/>
      <c r="J120" s="275">
        <f>H120*I120</f>
        <v>0</v>
      </c>
      <c r="K120" s="273"/>
      <c r="L120" s="273">
        <f>H120*K120</f>
        <v>0</v>
      </c>
      <c r="M120" s="273"/>
      <c r="N120" s="273">
        <f>H120*M120</f>
        <v>0</v>
      </c>
      <c r="O120" s="275">
        <v>21</v>
      </c>
      <c r="P120" s="275">
        <f>J120*(O120/100)</f>
        <v>0</v>
      </c>
      <c r="Q120" s="275">
        <f>J120+P120</f>
        <v>0</v>
      </c>
      <c r="R120" s="276"/>
      <c r="S120" s="276"/>
      <c r="T120" s="277">
        <v>1</v>
      </c>
      <c r="U120" s="63"/>
      <c r="V120" s="63"/>
      <c r="W120" s="63"/>
      <c r="X120" s="179"/>
    </row>
    <row r="121" ht="12.75" outlineLevel="4">
      <c r="A121" s="278"/>
      <c r="B121" s="279"/>
      <c r="C121" s="279"/>
      <c r="D121" s="280"/>
      <c r="E121" s="287" t="s">
        <v>1</v>
      </c>
      <c r="F121" s="281" t="s">
        <v>188</v>
      </c>
      <c r="G121" s="281"/>
      <c r="H121" s="282"/>
      <c r="I121" s="283"/>
      <c r="J121" s="284"/>
      <c r="K121" s="285"/>
      <c r="L121" s="285"/>
      <c r="M121" s="285"/>
      <c r="N121" s="285"/>
      <c r="O121" s="286"/>
      <c r="P121" s="286"/>
      <c r="Q121" s="286"/>
      <c r="R121" s="280"/>
      <c r="S121" s="280"/>
      <c r="T121" s="279"/>
      <c r="U121" s="61"/>
      <c r="V121" s="63"/>
      <c r="W121" s="63"/>
      <c r="X121" s="281" t="str">
        <f>F121</f>
        <v>Odstranění pařezů strojně s jejich vykopáním nebo vytrháním průměru přes 300 do 500 mm</v>
      </c>
      <c r="Y121" s="67"/>
      <c r="AA121" s="74"/>
    </row>
    <row r="122" ht="7.5" customHeight="1" outlineLevel="4">
      <c r="B122" s="198"/>
      <c r="C122" s="198"/>
      <c r="D122" s="179"/>
      <c r="E122" s="179"/>
      <c r="F122" s="180"/>
      <c r="G122" s="179"/>
      <c r="H122" s="193"/>
      <c r="I122" s="246"/>
      <c r="J122" s="189"/>
      <c r="K122" s="193"/>
      <c r="L122" s="193"/>
      <c r="M122" s="193"/>
      <c r="N122" s="193"/>
      <c r="O122" s="189"/>
      <c r="P122" s="189"/>
      <c r="Q122" s="189"/>
      <c r="R122" s="179"/>
      <c r="S122" s="179"/>
      <c r="T122" s="198"/>
      <c r="U122" s="63"/>
      <c r="X122" s="179"/>
    </row>
    <row r="123" ht="12.75" outlineLevel="3">
      <c r="A123" s="56"/>
      <c r="B123" s="268"/>
      <c r="C123" s="269">
        <v>17</v>
      </c>
      <c r="D123" s="270" t="s">
        <v>97</v>
      </c>
      <c r="E123" s="271" t="s">
        <v>189</v>
      </c>
      <c r="F123" s="272" t="s">
        <v>190</v>
      </c>
      <c r="G123" s="270" t="s">
        <v>187</v>
      </c>
      <c r="H123" s="273">
        <v>12</v>
      </c>
      <c r="I123" s="274"/>
      <c r="J123" s="275">
        <f>H123*I123</f>
        <v>0</v>
      </c>
      <c r="K123" s="273"/>
      <c r="L123" s="273">
        <f>H123*K123</f>
        <v>0</v>
      </c>
      <c r="M123" s="273"/>
      <c r="N123" s="273">
        <f>H123*M123</f>
        <v>0</v>
      </c>
      <c r="O123" s="275">
        <v>21</v>
      </c>
      <c r="P123" s="275">
        <f>J123*(O123/100)</f>
        <v>0</v>
      </c>
      <c r="Q123" s="275">
        <f>J123+P123</f>
        <v>0</v>
      </c>
      <c r="R123" s="276"/>
      <c r="S123" s="276"/>
      <c r="T123" s="277">
        <v>1</v>
      </c>
      <c r="U123" s="63"/>
      <c r="V123" s="63"/>
      <c r="W123" s="63"/>
      <c r="X123" s="179"/>
    </row>
    <row r="124" ht="12.75" outlineLevel="4">
      <c r="A124" s="278"/>
      <c r="B124" s="279"/>
      <c r="C124" s="279"/>
      <c r="D124" s="280"/>
      <c r="E124" s="287" t="s">
        <v>1</v>
      </c>
      <c r="F124" s="281" t="s">
        <v>191</v>
      </c>
      <c r="G124" s="281"/>
      <c r="H124" s="282"/>
      <c r="I124" s="283"/>
      <c r="J124" s="284"/>
      <c r="K124" s="285"/>
      <c r="L124" s="285"/>
      <c r="M124" s="285"/>
      <c r="N124" s="285"/>
      <c r="O124" s="286"/>
      <c r="P124" s="286"/>
      <c r="Q124" s="286"/>
      <c r="R124" s="280"/>
      <c r="S124" s="280"/>
      <c r="T124" s="279"/>
      <c r="U124" s="61"/>
      <c r="V124" s="63"/>
      <c r="W124" s="63"/>
      <c r="X124" s="281" t="str">
        <f>F124</f>
        <v>Zásyp jam po pařezech strojně výkopkem z horniny získané při dobývání pařezů s hrubým urovnáním povrchu zasypávky průměru pařezu přes 300 do 500 mm</v>
      </c>
      <c r="Y124" s="67"/>
      <c r="AA124" s="74"/>
    </row>
    <row r="125" ht="7.5" customHeight="1" outlineLevel="4">
      <c r="B125" s="198"/>
      <c r="C125" s="198"/>
      <c r="D125" s="179"/>
      <c r="E125" s="179"/>
      <c r="F125" s="180"/>
      <c r="G125" s="179"/>
      <c r="H125" s="193"/>
      <c r="I125" s="246"/>
      <c r="J125" s="189"/>
      <c r="K125" s="193"/>
      <c r="L125" s="193"/>
      <c r="M125" s="193"/>
      <c r="N125" s="193"/>
      <c r="O125" s="189"/>
      <c r="P125" s="189"/>
      <c r="Q125" s="189"/>
      <c r="R125" s="179"/>
      <c r="S125" s="179"/>
      <c r="T125" s="198"/>
      <c r="U125" s="63"/>
      <c r="X125" s="179"/>
    </row>
    <row r="126" ht="12.75" outlineLevel="3">
      <c r="A126" s="56"/>
      <c r="B126" s="268"/>
      <c r="C126" s="269">
        <v>18</v>
      </c>
      <c r="D126" s="270" t="s">
        <v>192</v>
      </c>
      <c r="E126" s="271" t="s">
        <v>193</v>
      </c>
      <c r="F126" s="272" t="s">
        <v>194</v>
      </c>
      <c r="G126" s="270" t="s">
        <v>195</v>
      </c>
      <c r="H126" s="273">
        <v>23.64</v>
      </c>
      <c r="I126" s="274"/>
      <c r="J126" s="275">
        <f>H126*I126</f>
        <v>0</v>
      </c>
      <c r="K126" s="273">
        <v>1</v>
      </c>
      <c r="L126" s="273">
        <f>H126*K126</f>
        <v>23.64</v>
      </c>
      <c r="M126" s="273"/>
      <c r="N126" s="273">
        <f>H126*M126</f>
        <v>0</v>
      </c>
      <c r="O126" s="275">
        <v>21</v>
      </c>
      <c r="P126" s="275">
        <f>J126*(O126/100)</f>
        <v>0</v>
      </c>
      <c r="Q126" s="275">
        <f>J126+P126</f>
        <v>0</v>
      </c>
      <c r="R126" s="276"/>
      <c r="S126" s="276"/>
      <c r="T126" s="277">
        <v>1</v>
      </c>
      <c r="U126" s="63"/>
      <c r="V126" s="63"/>
      <c r="W126" s="63"/>
      <c r="X126" s="179"/>
    </row>
    <row r="127" ht="12.75" outlineLevel="4">
      <c r="A127" s="278"/>
      <c r="B127" s="279"/>
      <c r="C127" s="279"/>
      <c r="D127" s="280"/>
      <c r="E127" s="287" t="s">
        <v>1</v>
      </c>
      <c r="F127" s="281" t="s">
        <v>46</v>
      </c>
      <c r="G127" s="281"/>
      <c r="H127" s="282"/>
      <c r="I127" s="283"/>
      <c r="J127" s="284"/>
      <c r="K127" s="285"/>
      <c r="L127" s="285"/>
      <c r="M127" s="285"/>
      <c r="N127" s="285"/>
      <c r="O127" s="286"/>
      <c r="P127" s="286"/>
      <c r="Q127" s="286"/>
      <c r="R127" s="280"/>
      <c r="S127" s="280"/>
      <c r="T127" s="279"/>
      <c r="U127" s="61"/>
      <c r="V127" s="63"/>
      <c r="W127" s="63"/>
      <c r="X127" s="281" t="str">
        <f>F127</f>
        <v>---</v>
      </c>
      <c r="Y127" s="67"/>
      <c r="AA127" s="74"/>
    </row>
    <row r="128" ht="7.5" customHeight="1" outlineLevel="4">
      <c r="B128" s="198"/>
      <c r="C128" s="198"/>
      <c r="D128" s="179"/>
      <c r="E128" s="179"/>
      <c r="F128" s="180"/>
      <c r="G128" s="179"/>
      <c r="H128" s="193"/>
      <c r="I128" s="246"/>
      <c r="J128" s="189"/>
      <c r="K128" s="193"/>
      <c r="L128" s="193"/>
      <c r="M128" s="193"/>
      <c r="N128" s="193"/>
      <c r="O128" s="189"/>
      <c r="P128" s="189"/>
      <c r="Q128" s="189"/>
      <c r="R128" s="179"/>
      <c r="S128" s="179"/>
      <c r="T128" s="198"/>
      <c r="U128" s="63"/>
      <c r="X128" s="179"/>
    </row>
    <row r="129" ht="12.75" outlineLevel="4">
      <c r="A129" s="288"/>
      <c r="B129" s="289"/>
      <c r="C129" s="289"/>
      <c r="D129" s="290"/>
      <c r="E129" s="296" t="s">
        <v>2</v>
      </c>
      <c r="F129" s="291" t="s">
        <v>196</v>
      </c>
      <c r="G129" s="290"/>
      <c r="H129" s="292">
        <v>23.64</v>
      </c>
      <c r="I129" s="293"/>
      <c r="J129" s="294"/>
      <c r="K129" s="295"/>
      <c r="L129" s="295"/>
      <c r="M129" s="295"/>
      <c r="N129" s="295"/>
      <c r="O129" s="294"/>
      <c r="P129" s="294"/>
      <c r="Q129" s="294"/>
      <c r="R129" s="290"/>
      <c r="S129" s="290"/>
      <c r="T129" s="289"/>
      <c r="U129" s="61"/>
      <c r="V129" s="63"/>
      <c r="W129" s="63"/>
      <c r="X129" s="179"/>
    </row>
    <row r="130" ht="7.5" customHeight="1" outlineLevel="4">
      <c r="A130" s="63"/>
      <c r="B130" s="198"/>
      <c r="C130" s="198"/>
      <c r="D130" s="179"/>
      <c r="E130" s="179"/>
      <c r="F130" s="242"/>
      <c r="G130" s="179"/>
      <c r="H130" s="193"/>
      <c r="I130" s="246"/>
      <c r="J130" s="189"/>
      <c r="K130" s="193"/>
      <c r="L130" s="193"/>
      <c r="M130" s="193"/>
      <c r="N130" s="193"/>
      <c r="O130" s="189"/>
      <c r="P130" s="189"/>
      <c r="Q130" s="189"/>
      <c r="R130" s="179"/>
      <c r="S130" s="179"/>
      <c r="T130" s="198"/>
      <c r="U130" s="63"/>
      <c r="X130" s="179"/>
    </row>
    <row r="131" ht="12.75" outlineLevel="3">
      <c r="A131" s="56"/>
      <c r="B131" s="268"/>
      <c r="C131" s="269">
        <v>19</v>
      </c>
      <c r="D131" s="270" t="s">
        <v>97</v>
      </c>
      <c r="E131" s="271" t="s">
        <v>197</v>
      </c>
      <c r="F131" s="272" t="s">
        <v>198</v>
      </c>
      <c r="G131" s="270" t="s">
        <v>187</v>
      </c>
      <c r="H131" s="273">
        <v>12</v>
      </c>
      <c r="I131" s="274"/>
      <c r="J131" s="275">
        <f>H131*I131</f>
        <v>0</v>
      </c>
      <c r="K131" s="273"/>
      <c r="L131" s="273">
        <f>H131*K131</f>
        <v>0</v>
      </c>
      <c r="M131" s="273"/>
      <c r="N131" s="273">
        <f>H131*M131</f>
        <v>0</v>
      </c>
      <c r="O131" s="275">
        <v>21</v>
      </c>
      <c r="P131" s="275">
        <f>J131*(O131/100)</f>
        <v>0</v>
      </c>
      <c r="Q131" s="275">
        <f>J131+P131</f>
        <v>0</v>
      </c>
      <c r="R131" s="276"/>
      <c r="S131" s="276"/>
      <c r="T131" s="277">
        <v>1</v>
      </c>
      <c r="U131" s="63"/>
      <c r="V131" s="63"/>
      <c r="W131" s="63"/>
      <c r="X131" s="179"/>
    </row>
    <row r="132" ht="12.75" outlineLevel="4">
      <c r="A132" s="278"/>
      <c r="B132" s="279"/>
      <c r="C132" s="279"/>
      <c r="D132" s="280"/>
      <c r="E132" s="287" t="s">
        <v>1</v>
      </c>
      <c r="F132" s="281" t="s">
        <v>199</v>
      </c>
      <c r="G132" s="281"/>
      <c r="H132" s="282"/>
      <c r="I132" s="283"/>
      <c r="J132" s="284"/>
      <c r="K132" s="285"/>
      <c r="L132" s="285"/>
      <c r="M132" s="285"/>
      <c r="N132" s="285"/>
      <c r="O132" s="286"/>
      <c r="P132" s="286"/>
      <c r="Q132" s="286"/>
      <c r="R132" s="280"/>
      <c r="S132" s="280"/>
      <c r="T132" s="279"/>
      <c r="U132" s="61"/>
      <c r="V132" s="63"/>
      <c r="W132" s="63"/>
      <c r="X132" s="281" t="str">
        <f>F132</f>
        <v>Vodorovné přemístění větví, kmenů nebo pařezů s naložením, složením a dopravou do 1000 m pařezů kmenů, průměru přes 300 do 500 mm</v>
      </c>
      <c r="Y132" s="67"/>
      <c r="AA132" s="74"/>
    </row>
    <row r="133" ht="7.5" customHeight="1" outlineLevel="4">
      <c r="B133" s="198"/>
      <c r="C133" s="198"/>
      <c r="D133" s="179"/>
      <c r="E133" s="179"/>
      <c r="F133" s="180"/>
      <c r="G133" s="179"/>
      <c r="H133" s="193"/>
      <c r="I133" s="246"/>
      <c r="J133" s="189"/>
      <c r="K133" s="193"/>
      <c r="L133" s="193"/>
      <c r="M133" s="193"/>
      <c r="N133" s="193"/>
      <c r="O133" s="189"/>
      <c r="P133" s="189"/>
      <c r="Q133" s="189"/>
      <c r="R133" s="179"/>
      <c r="S133" s="179"/>
      <c r="T133" s="198"/>
      <c r="U133" s="63"/>
      <c r="X133" s="179"/>
    </row>
    <row r="134" ht="12.75" outlineLevel="3">
      <c r="A134" s="56"/>
      <c r="B134" s="268"/>
      <c r="C134" s="269">
        <v>20</v>
      </c>
      <c r="D134" s="270" t="s">
        <v>97</v>
      </c>
      <c r="E134" s="271" t="s">
        <v>200</v>
      </c>
      <c r="F134" s="272" t="s">
        <v>201</v>
      </c>
      <c r="G134" s="270" t="s">
        <v>187</v>
      </c>
      <c r="H134" s="273">
        <v>48</v>
      </c>
      <c r="I134" s="274"/>
      <c r="J134" s="275">
        <f>H134*I134</f>
        <v>0</v>
      </c>
      <c r="K134" s="273"/>
      <c r="L134" s="273">
        <f>H134*K134</f>
        <v>0</v>
      </c>
      <c r="M134" s="273"/>
      <c r="N134" s="273">
        <f>H134*M134</f>
        <v>0</v>
      </c>
      <c r="O134" s="275">
        <v>21</v>
      </c>
      <c r="P134" s="275">
        <f>J134*(O134/100)</f>
        <v>0</v>
      </c>
      <c r="Q134" s="275">
        <f>J134+P134</f>
        <v>0</v>
      </c>
      <c r="R134" s="276"/>
      <c r="S134" s="276"/>
      <c r="T134" s="277">
        <v>1</v>
      </c>
      <c r="U134" s="63"/>
      <c r="V134" s="63"/>
      <c r="W134" s="63"/>
      <c r="X134" s="179"/>
    </row>
    <row r="135" ht="12.75" outlineLevel="4">
      <c r="A135" s="278"/>
      <c r="B135" s="279"/>
      <c r="C135" s="279"/>
      <c r="D135" s="280"/>
      <c r="E135" s="287" t="s">
        <v>1</v>
      </c>
      <c r="F135" s="281" t="s">
        <v>202</v>
      </c>
      <c r="G135" s="281"/>
      <c r="H135" s="282"/>
      <c r="I135" s="283"/>
      <c r="J135" s="284"/>
      <c r="K135" s="285"/>
      <c r="L135" s="285"/>
      <c r="M135" s="285"/>
      <c r="N135" s="285"/>
      <c r="O135" s="286"/>
      <c r="P135" s="286"/>
      <c r="Q135" s="286"/>
      <c r="R135" s="280"/>
      <c r="S135" s="280"/>
      <c r="T135" s="279"/>
      <c r="U135" s="61"/>
      <c r="V135" s="63"/>
      <c r="W135" s="63"/>
      <c r="X135" s="281" t="str">
        <f>F135</f>
        <v>Vodorovné přemístění větví, kmenů nebo pařezů s naložením, složením a dopravou Příplatek k cenám za každých dalších i započatých 1000 m přes 1000 m pařezů kmenů, průměru přes 300 do 500 mm</v>
      </c>
      <c r="Y135" s="67"/>
      <c r="AA135" s="74"/>
    </row>
    <row r="136" ht="7.5" customHeight="1" outlineLevel="4">
      <c r="B136" s="198"/>
      <c r="C136" s="198"/>
      <c r="D136" s="179"/>
      <c r="E136" s="179"/>
      <c r="F136" s="180"/>
      <c r="G136" s="179"/>
      <c r="H136" s="193"/>
      <c r="I136" s="246"/>
      <c r="J136" s="189"/>
      <c r="K136" s="193"/>
      <c r="L136" s="193"/>
      <c r="M136" s="193"/>
      <c r="N136" s="193"/>
      <c r="O136" s="189"/>
      <c r="P136" s="189"/>
      <c r="Q136" s="189"/>
      <c r="R136" s="179"/>
      <c r="S136" s="179"/>
      <c r="T136" s="198"/>
      <c r="U136" s="63"/>
      <c r="X136" s="179"/>
    </row>
    <row r="137" ht="12.75" outlineLevel="4">
      <c r="A137" s="288"/>
      <c r="B137" s="289"/>
      <c r="C137" s="289"/>
      <c r="D137" s="290"/>
      <c r="E137" s="296" t="s">
        <v>2</v>
      </c>
      <c r="F137" s="291" t="s">
        <v>203</v>
      </c>
      <c r="G137" s="290"/>
      <c r="H137" s="292">
        <v>48</v>
      </c>
      <c r="I137" s="293"/>
      <c r="J137" s="294"/>
      <c r="K137" s="295"/>
      <c r="L137" s="295"/>
      <c r="M137" s="295"/>
      <c r="N137" s="295"/>
      <c r="O137" s="294"/>
      <c r="P137" s="294"/>
      <c r="Q137" s="294"/>
      <c r="R137" s="290"/>
      <c r="S137" s="290"/>
      <c r="T137" s="289"/>
      <c r="U137" s="61"/>
      <c r="V137" s="63"/>
      <c r="W137" s="63"/>
      <c r="X137" s="179"/>
    </row>
    <row r="138" ht="7.5" customHeight="1" outlineLevel="4">
      <c r="A138" s="63"/>
      <c r="B138" s="198"/>
      <c r="C138" s="198"/>
      <c r="D138" s="179"/>
      <c r="E138" s="179"/>
      <c r="F138" s="242"/>
      <c r="G138" s="179"/>
      <c r="H138" s="193"/>
      <c r="I138" s="246"/>
      <c r="J138" s="189"/>
      <c r="K138" s="193"/>
      <c r="L138" s="193"/>
      <c r="M138" s="193"/>
      <c r="N138" s="193"/>
      <c r="O138" s="189"/>
      <c r="P138" s="189"/>
      <c r="Q138" s="189"/>
      <c r="R138" s="179"/>
      <c r="S138" s="179"/>
      <c r="T138" s="198"/>
      <c r="U138" s="63"/>
      <c r="X138" s="179"/>
    </row>
    <row r="139" ht="12.75" outlineLevel="3">
      <c r="A139" s="56"/>
      <c r="B139" s="268"/>
      <c r="C139" s="269">
        <v>21</v>
      </c>
      <c r="D139" s="270" t="s">
        <v>97</v>
      </c>
      <c r="E139" s="271" t="s">
        <v>204</v>
      </c>
      <c r="F139" s="272" t="s">
        <v>205</v>
      </c>
      <c r="G139" s="270" t="s">
        <v>156</v>
      </c>
      <c r="H139" s="273">
        <v>856</v>
      </c>
      <c r="I139" s="274"/>
      <c r="J139" s="275">
        <f>H139*I139</f>
        <v>0</v>
      </c>
      <c r="K139" s="273"/>
      <c r="L139" s="273">
        <f>H139*K139</f>
        <v>0</v>
      </c>
      <c r="M139" s="273"/>
      <c r="N139" s="273">
        <f>H139*M139</f>
        <v>0</v>
      </c>
      <c r="O139" s="275">
        <v>21</v>
      </c>
      <c r="P139" s="275">
        <f>J139*(O139/100)</f>
        <v>0</v>
      </c>
      <c r="Q139" s="275">
        <f>J139+P139</f>
        <v>0</v>
      </c>
      <c r="R139" s="276"/>
      <c r="S139" s="276"/>
      <c r="T139" s="277">
        <v>1</v>
      </c>
      <c r="U139" s="63"/>
      <c r="V139" s="63"/>
      <c r="W139" s="63"/>
      <c r="X139" s="179"/>
    </row>
    <row r="140" ht="41.8" outlineLevel="4">
      <c r="A140" s="278"/>
      <c r="B140" s="279"/>
      <c r="C140" s="279"/>
      <c r="D140" s="280"/>
      <c r="E140" s="287" t="s">
        <v>1</v>
      </c>
      <c r="F140" s="281" t="s">
        <v>206</v>
      </c>
      <c r="G140" s="281"/>
      <c r="H140" s="282"/>
      <c r="I140" s="283"/>
      <c r="J140" s="284"/>
      <c r="K140" s="285"/>
      <c r="L140" s="285"/>
      <c r="M140" s="285"/>
      <c r="N140" s="285"/>
      <c r="O140" s="286"/>
      <c r="P140" s="286"/>
      <c r="Q140" s="286"/>
      <c r="R140" s="280"/>
      <c r="S140" s="280"/>
      <c r="T140" s="279"/>
      <c r="U140" s="61"/>
      <c r="V140" s="63"/>
      <c r="W140" s="63"/>
      <c r="X140" s="281" t="str">
        <f>F140</f>
        <v xml:space="preserve">Vodorovné přemístění výkopku nebo sypaniny po suchu 
  na obvyklém dopravním prostředku, bez naložení výkopku, avšak se složením bez rozhrnutí 
    z horniny třídy těžitelnosti II 
    skupiny 4 a 5 na vzdálenost 
      přes 4 000 do 5 000 m</v>
      </c>
      <c r="Y140" s="67"/>
      <c r="AA140" s="74"/>
    </row>
    <row r="141" ht="7.5" customHeight="1" outlineLevel="4">
      <c r="B141" s="198"/>
      <c r="C141" s="198"/>
      <c r="D141" s="179"/>
      <c r="E141" s="179"/>
      <c r="F141" s="180"/>
      <c r="G141" s="179"/>
      <c r="H141" s="193"/>
      <c r="I141" s="246"/>
      <c r="J141" s="189"/>
      <c r="K141" s="193"/>
      <c r="L141" s="193"/>
      <c r="M141" s="193"/>
      <c r="N141" s="193"/>
      <c r="O141" s="189"/>
      <c r="P141" s="189"/>
      <c r="Q141" s="189"/>
      <c r="R141" s="179"/>
      <c r="S141" s="179"/>
      <c r="T141" s="198"/>
      <c r="U141" s="63"/>
      <c r="X141" s="179"/>
    </row>
    <row r="142" ht="12.75" outlineLevel="4">
      <c r="A142" s="288"/>
      <c r="B142" s="289"/>
      <c r="C142" s="289"/>
      <c r="D142" s="290"/>
      <c r="E142" s="296" t="s">
        <v>2</v>
      </c>
      <c r="F142" s="291" t="s">
        <v>207</v>
      </c>
      <c r="G142" s="290"/>
      <c r="H142" s="292">
        <v>0</v>
      </c>
      <c r="I142" s="293"/>
      <c r="J142" s="294"/>
      <c r="K142" s="295"/>
      <c r="L142" s="295"/>
      <c r="M142" s="295"/>
      <c r="N142" s="295"/>
      <c r="O142" s="294"/>
      <c r="P142" s="294"/>
      <c r="Q142" s="294"/>
      <c r="R142" s="290"/>
      <c r="S142" s="290"/>
      <c r="T142" s="289"/>
      <c r="U142" s="61"/>
      <c r="V142" s="63"/>
      <c r="W142" s="63"/>
      <c r="X142" s="179"/>
    </row>
    <row r="143" ht="12.75" outlineLevel="4">
      <c r="A143" s="288"/>
      <c r="B143" s="289"/>
      <c r="C143" s="289"/>
      <c r="D143" s="290"/>
      <c r="E143" s="296"/>
      <c r="F143" s="291" t="s">
        <v>208</v>
      </c>
      <c r="G143" s="290"/>
      <c r="H143" s="292">
        <v>165.636</v>
      </c>
      <c r="I143" s="293"/>
      <c r="J143" s="294"/>
      <c r="K143" s="295"/>
      <c r="L143" s="295"/>
      <c r="M143" s="295"/>
      <c r="N143" s="295"/>
      <c r="O143" s="294"/>
      <c r="P143" s="294"/>
      <c r="Q143" s="294"/>
      <c r="R143" s="290"/>
      <c r="S143" s="290"/>
      <c r="T143" s="289"/>
      <c r="U143" s="61"/>
      <c r="V143" s="63"/>
      <c r="W143" s="63"/>
      <c r="X143" s="179"/>
    </row>
    <row r="144" ht="19.9" outlineLevel="4">
      <c r="A144" s="288"/>
      <c r="B144" s="289"/>
      <c r="C144" s="289"/>
      <c r="D144" s="290"/>
      <c r="E144" s="296"/>
      <c r="F144" s="291" t="s">
        <v>209</v>
      </c>
      <c r="G144" s="290"/>
      <c r="H144" s="292">
        <v>0</v>
      </c>
      <c r="I144" s="293"/>
      <c r="J144" s="294"/>
      <c r="K144" s="295"/>
      <c r="L144" s="295"/>
      <c r="M144" s="295"/>
      <c r="N144" s="295"/>
      <c r="O144" s="294"/>
      <c r="P144" s="294"/>
      <c r="Q144" s="294"/>
      <c r="R144" s="290"/>
      <c r="S144" s="290"/>
      <c r="T144" s="289"/>
      <c r="U144" s="61"/>
      <c r="V144" s="63"/>
      <c r="W144" s="63"/>
      <c r="X144" s="179"/>
    </row>
    <row r="145" ht="12.75" outlineLevel="4">
      <c r="A145" s="288"/>
      <c r="B145" s="289"/>
      <c r="C145" s="289"/>
      <c r="D145" s="290"/>
      <c r="E145" s="296"/>
      <c r="F145" s="291" t="s">
        <v>210</v>
      </c>
      <c r="G145" s="290"/>
      <c r="H145" s="292">
        <v>690.364</v>
      </c>
      <c r="I145" s="293"/>
      <c r="J145" s="294"/>
      <c r="K145" s="295"/>
      <c r="L145" s="295"/>
      <c r="M145" s="295"/>
      <c r="N145" s="295"/>
      <c r="O145" s="294"/>
      <c r="P145" s="294"/>
      <c r="Q145" s="294"/>
      <c r="R145" s="290"/>
      <c r="S145" s="290"/>
      <c r="T145" s="289"/>
      <c r="U145" s="61"/>
      <c r="V145" s="63"/>
      <c r="W145" s="63"/>
      <c r="X145" s="179"/>
    </row>
    <row r="146" ht="7.5" customHeight="1" outlineLevel="4">
      <c r="A146" s="63"/>
      <c r="B146" s="198"/>
      <c r="C146" s="198"/>
      <c r="D146" s="179"/>
      <c r="E146" s="179"/>
      <c r="F146" s="242"/>
      <c r="G146" s="179"/>
      <c r="H146" s="193"/>
      <c r="I146" s="246"/>
      <c r="J146" s="189"/>
      <c r="K146" s="193"/>
      <c r="L146" s="193"/>
      <c r="M146" s="193"/>
      <c r="N146" s="193"/>
      <c r="O146" s="189"/>
      <c r="P146" s="189"/>
      <c r="Q146" s="189"/>
      <c r="R146" s="179"/>
      <c r="S146" s="179"/>
      <c r="T146" s="198"/>
      <c r="U146" s="63"/>
      <c r="X146" s="179"/>
    </row>
    <row r="147" ht="12.75" outlineLevel="3">
      <c r="A147" s="56"/>
      <c r="B147" s="268"/>
      <c r="C147" s="269">
        <v>22</v>
      </c>
      <c r="D147" s="270" t="s">
        <v>97</v>
      </c>
      <c r="E147" s="271" t="s">
        <v>211</v>
      </c>
      <c r="F147" s="272" t="s">
        <v>212</v>
      </c>
      <c r="G147" s="270" t="s">
        <v>156</v>
      </c>
      <c r="H147" s="273">
        <v>856</v>
      </c>
      <c r="I147" s="274"/>
      <c r="J147" s="275">
        <f>H147*I147</f>
        <v>0</v>
      </c>
      <c r="K147" s="273"/>
      <c r="L147" s="273">
        <f>H147*K147</f>
        <v>0</v>
      </c>
      <c r="M147" s="273"/>
      <c r="N147" s="273">
        <f>H147*M147</f>
        <v>0</v>
      </c>
      <c r="O147" s="275">
        <v>21</v>
      </c>
      <c r="P147" s="275">
        <f>J147*(O147/100)</f>
        <v>0</v>
      </c>
      <c r="Q147" s="275">
        <f>J147+P147</f>
        <v>0</v>
      </c>
      <c r="R147" s="276"/>
      <c r="S147" s="276"/>
      <c r="T147" s="277">
        <v>1</v>
      </c>
      <c r="U147" s="63"/>
      <c r="V147" s="63"/>
      <c r="W147" s="63"/>
      <c r="X147" s="179"/>
    </row>
    <row r="148" ht="12.75" outlineLevel="4">
      <c r="A148" s="278"/>
      <c r="B148" s="279"/>
      <c r="C148" s="279"/>
      <c r="D148" s="280"/>
      <c r="E148" s="287" t="s">
        <v>1</v>
      </c>
      <c r="F148" s="281" t="s">
        <v>213</v>
      </c>
      <c r="G148" s="281"/>
      <c r="H148" s="282"/>
      <c r="I148" s="283"/>
      <c r="J148" s="284"/>
      <c r="K148" s="285"/>
      <c r="L148" s="285"/>
      <c r="M148" s="285"/>
      <c r="N148" s="285"/>
      <c r="O148" s="286"/>
      <c r="P148" s="286"/>
      <c r="Q148" s="286"/>
      <c r="R148" s="280"/>
      <c r="S148" s="280"/>
      <c r="T148" s="279"/>
      <c r="U148" s="61"/>
      <c r="V148" s="63"/>
      <c r="W148" s="63"/>
      <c r="X148" s="281" t="str">
        <f>F148</f>
        <v>Nakládání, skládání a překládání neulehlého výkopku nebo sypaniny strojně nakládání, množství přes 100 m3, z hornin třídy těžitelnosti I, skupiny 1 až 3</v>
      </c>
      <c r="Y148" s="67"/>
      <c r="AA148" s="74"/>
    </row>
    <row r="149" ht="7.5" customHeight="1" outlineLevel="4">
      <c r="B149" s="198"/>
      <c r="C149" s="198"/>
      <c r="D149" s="179"/>
      <c r="E149" s="179"/>
      <c r="F149" s="180"/>
      <c r="G149" s="179"/>
      <c r="H149" s="193"/>
      <c r="I149" s="246"/>
      <c r="J149" s="189"/>
      <c r="K149" s="193"/>
      <c r="L149" s="193"/>
      <c r="M149" s="193"/>
      <c r="N149" s="193"/>
      <c r="O149" s="189"/>
      <c r="P149" s="189"/>
      <c r="Q149" s="189"/>
      <c r="R149" s="179"/>
      <c r="S149" s="179"/>
      <c r="T149" s="198"/>
      <c r="U149" s="63"/>
      <c r="X149" s="179"/>
    </row>
    <row r="150" ht="12.75" outlineLevel="3">
      <c r="A150" s="56"/>
      <c r="B150" s="268"/>
      <c r="C150" s="269">
        <v>23</v>
      </c>
      <c r="D150" s="270" t="s">
        <v>97</v>
      </c>
      <c r="E150" s="271" t="s">
        <v>214</v>
      </c>
      <c r="F150" s="272" t="s">
        <v>215</v>
      </c>
      <c r="G150" s="270" t="s">
        <v>156</v>
      </c>
      <c r="H150" s="273">
        <v>856</v>
      </c>
      <c r="I150" s="274"/>
      <c r="J150" s="275">
        <f>H150*I150</f>
        <v>0</v>
      </c>
      <c r="K150" s="273"/>
      <c r="L150" s="273">
        <f>H150*K150</f>
        <v>0</v>
      </c>
      <c r="M150" s="273"/>
      <c r="N150" s="273">
        <f>H150*M150</f>
        <v>0</v>
      </c>
      <c r="O150" s="275">
        <v>21</v>
      </c>
      <c r="P150" s="275">
        <f>J150*(O150/100)</f>
        <v>0</v>
      </c>
      <c r="Q150" s="275">
        <f>J150+P150</f>
        <v>0</v>
      </c>
      <c r="R150" s="276"/>
      <c r="S150" s="276"/>
      <c r="T150" s="277">
        <v>1</v>
      </c>
      <c r="U150" s="63"/>
      <c r="V150" s="63"/>
      <c r="W150" s="63"/>
      <c r="X150" s="179"/>
    </row>
    <row r="151" ht="17.6" outlineLevel="4">
      <c r="A151" s="278"/>
      <c r="B151" s="279"/>
      <c r="C151" s="279"/>
      <c r="D151" s="280"/>
      <c r="E151" s="287" t="s">
        <v>1</v>
      </c>
      <c r="F151" s="281" t="s">
        <v>216</v>
      </c>
      <c r="G151" s="281"/>
      <c r="H151" s="282"/>
      <c r="I151" s="283"/>
      <c r="J151" s="284"/>
      <c r="K151" s="285"/>
      <c r="L151" s="285"/>
      <c r="M151" s="285"/>
      <c r="N151" s="285"/>
      <c r="O151" s="286"/>
      <c r="P151" s="286"/>
      <c r="Q151" s="286"/>
      <c r="R151" s="280"/>
      <c r="S151" s="280"/>
      <c r="T151" s="279"/>
      <c r="U151" s="61"/>
      <c r="V151" s="63"/>
      <c r="W151" s="63"/>
      <c r="X151" s="281" t="str">
        <f>F151</f>
        <v xml:space="preserve">Uložení sypaniny na skládky nebo meziskládky 
  bez hutnění s upravením uložené sypaniny do předepsaného tvaru</v>
      </c>
      <c r="Y151" s="67"/>
      <c r="AA151" s="74"/>
    </row>
    <row r="152" ht="7.5" customHeight="1" outlineLevel="4">
      <c r="B152" s="198"/>
      <c r="C152" s="198"/>
      <c r="D152" s="179"/>
      <c r="E152" s="179"/>
      <c r="F152" s="180"/>
      <c r="G152" s="179"/>
      <c r="H152" s="193"/>
      <c r="I152" s="246"/>
      <c r="J152" s="189"/>
      <c r="K152" s="193"/>
      <c r="L152" s="193"/>
      <c r="M152" s="193"/>
      <c r="N152" s="193"/>
      <c r="O152" s="189"/>
      <c r="P152" s="189"/>
      <c r="Q152" s="189"/>
      <c r="R152" s="179"/>
      <c r="S152" s="179"/>
      <c r="T152" s="198"/>
      <c r="U152" s="63"/>
      <c r="X152" s="179"/>
    </row>
    <row r="153" ht="12.75" outlineLevel="3">
      <c r="A153" s="56"/>
      <c r="B153" s="268"/>
      <c r="C153" s="269">
        <v>24</v>
      </c>
      <c r="D153" s="270" t="s">
        <v>97</v>
      </c>
      <c r="E153" s="271" t="s">
        <v>217</v>
      </c>
      <c r="F153" s="272" t="s">
        <v>218</v>
      </c>
      <c r="G153" s="270" t="s">
        <v>156</v>
      </c>
      <c r="H153" s="273">
        <v>326.81</v>
      </c>
      <c r="I153" s="274"/>
      <c r="J153" s="275">
        <f>H153*I153</f>
        <v>0</v>
      </c>
      <c r="K153" s="273"/>
      <c r="L153" s="273">
        <f>H153*K153</f>
        <v>0</v>
      </c>
      <c r="M153" s="273"/>
      <c r="N153" s="273">
        <f>H153*M153</f>
        <v>0</v>
      </c>
      <c r="O153" s="275">
        <v>21</v>
      </c>
      <c r="P153" s="275">
        <f>J153*(O153/100)</f>
        <v>0</v>
      </c>
      <c r="Q153" s="275">
        <f>J153+P153</f>
        <v>0</v>
      </c>
      <c r="R153" s="276"/>
      <c r="S153" s="276"/>
      <c r="T153" s="277">
        <v>1</v>
      </c>
      <c r="U153" s="63"/>
      <c r="V153" s="63"/>
      <c r="W153" s="63"/>
      <c r="X153" s="179"/>
    </row>
    <row r="154" ht="41.8" outlineLevel="4">
      <c r="A154" s="278"/>
      <c r="B154" s="279"/>
      <c r="C154" s="279"/>
      <c r="D154" s="280"/>
      <c r="E154" s="287" t="s">
        <v>1</v>
      </c>
      <c r="F154" s="281" t="s">
        <v>206</v>
      </c>
      <c r="G154" s="281"/>
      <c r="H154" s="282"/>
      <c r="I154" s="283"/>
      <c r="J154" s="284"/>
      <c r="K154" s="285"/>
      <c r="L154" s="285"/>
      <c r="M154" s="285"/>
      <c r="N154" s="285"/>
      <c r="O154" s="286"/>
      <c r="P154" s="286"/>
      <c r="Q154" s="286"/>
      <c r="R154" s="280"/>
      <c r="S154" s="280"/>
      <c r="T154" s="279"/>
      <c r="U154" s="61"/>
      <c r="V154" s="63"/>
      <c r="W154" s="63"/>
      <c r="X154" s="281" t="str">
        <f>F154</f>
        <v xml:space="preserve">Vodorovné přemístění výkopku nebo sypaniny po suchu 
  na obvyklém dopravním prostředku, bez naložení výkopku, avšak se složením bez rozhrnutí 
    z horniny třídy těžitelnosti II 
    skupiny 4 a 5 na vzdálenost 
      přes 4 000 do 5 000 m</v>
      </c>
      <c r="Y154" s="67"/>
      <c r="AA154" s="74"/>
    </row>
    <row r="155" ht="7.5" customHeight="1" outlineLevel="4">
      <c r="B155" s="198"/>
      <c r="C155" s="198"/>
      <c r="D155" s="179"/>
      <c r="E155" s="179"/>
      <c r="F155" s="180"/>
      <c r="G155" s="179"/>
      <c r="H155" s="193"/>
      <c r="I155" s="246"/>
      <c r="J155" s="189"/>
      <c r="K155" s="193"/>
      <c r="L155" s="193"/>
      <c r="M155" s="193"/>
      <c r="N155" s="193"/>
      <c r="O155" s="189"/>
      <c r="P155" s="189"/>
      <c r="Q155" s="189"/>
      <c r="R155" s="179"/>
      <c r="S155" s="179"/>
      <c r="T155" s="198"/>
      <c r="U155" s="63"/>
      <c r="X155" s="179"/>
    </row>
    <row r="156" ht="12.75" outlineLevel="4">
      <c r="A156" s="288"/>
      <c r="B156" s="289"/>
      <c r="C156" s="289"/>
      <c r="D156" s="290"/>
      <c r="E156" s="296" t="s">
        <v>2</v>
      </c>
      <c r="F156" s="291" t="s">
        <v>219</v>
      </c>
      <c r="G156" s="290"/>
      <c r="H156" s="292">
        <v>0</v>
      </c>
      <c r="I156" s="293"/>
      <c r="J156" s="294"/>
      <c r="K156" s="295"/>
      <c r="L156" s="295"/>
      <c r="M156" s="295"/>
      <c r="N156" s="295"/>
      <c r="O156" s="294"/>
      <c r="P156" s="294"/>
      <c r="Q156" s="294"/>
      <c r="R156" s="290"/>
      <c r="S156" s="290"/>
      <c r="T156" s="289"/>
      <c r="U156" s="61"/>
      <c r="V156" s="63"/>
      <c r="W156" s="63"/>
      <c r="X156" s="179"/>
    </row>
    <row r="157" ht="12.75" outlineLevel="4">
      <c r="A157" s="288"/>
      <c r="B157" s="289"/>
      <c r="C157" s="289"/>
      <c r="D157" s="290"/>
      <c r="E157" s="296"/>
      <c r="F157" s="291" t="s">
        <v>220</v>
      </c>
      <c r="G157" s="290"/>
      <c r="H157" s="292">
        <v>326.81</v>
      </c>
      <c r="I157" s="293"/>
      <c r="J157" s="294"/>
      <c r="K157" s="295"/>
      <c r="L157" s="295"/>
      <c r="M157" s="295"/>
      <c r="N157" s="295"/>
      <c r="O157" s="294"/>
      <c r="P157" s="294"/>
      <c r="Q157" s="294"/>
      <c r="R157" s="290"/>
      <c r="S157" s="290"/>
      <c r="T157" s="289"/>
      <c r="U157" s="61"/>
      <c r="V157" s="63"/>
      <c r="W157" s="63"/>
      <c r="X157" s="179"/>
    </row>
    <row r="158" ht="7.5" customHeight="1" outlineLevel="4">
      <c r="A158" s="63"/>
      <c r="B158" s="198"/>
      <c r="C158" s="198"/>
      <c r="D158" s="179"/>
      <c r="E158" s="179"/>
      <c r="F158" s="242"/>
      <c r="G158" s="179"/>
      <c r="H158" s="193"/>
      <c r="I158" s="246"/>
      <c r="J158" s="189"/>
      <c r="K158" s="193"/>
      <c r="L158" s="193"/>
      <c r="M158" s="193"/>
      <c r="N158" s="193"/>
      <c r="O158" s="189"/>
      <c r="P158" s="189"/>
      <c r="Q158" s="189"/>
      <c r="R158" s="179"/>
      <c r="S158" s="179"/>
      <c r="T158" s="198"/>
      <c r="U158" s="63"/>
      <c r="X158" s="179"/>
    </row>
    <row r="159" ht="12.75" outlineLevel="3">
      <c r="A159" s="56"/>
      <c r="B159" s="268"/>
      <c r="C159" s="269">
        <v>25</v>
      </c>
      <c r="D159" s="270" t="s">
        <v>97</v>
      </c>
      <c r="E159" s="271" t="s">
        <v>211</v>
      </c>
      <c r="F159" s="272" t="s">
        <v>212</v>
      </c>
      <c r="G159" s="270" t="s">
        <v>156</v>
      </c>
      <c r="H159" s="273">
        <v>326.81</v>
      </c>
      <c r="I159" s="274"/>
      <c r="J159" s="275">
        <f>H159*I159</f>
        <v>0</v>
      </c>
      <c r="K159" s="273"/>
      <c r="L159" s="273">
        <f>H159*K159</f>
        <v>0</v>
      </c>
      <c r="M159" s="273"/>
      <c r="N159" s="273">
        <f>H159*M159</f>
        <v>0</v>
      </c>
      <c r="O159" s="275">
        <v>21</v>
      </c>
      <c r="P159" s="275">
        <f>J159*(O159/100)</f>
        <v>0</v>
      </c>
      <c r="Q159" s="275">
        <f>J159+P159</f>
        <v>0</v>
      </c>
      <c r="R159" s="276"/>
      <c r="S159" s="276"/>
      <c r="T159" s="277">
        <v>1</v>
      </c>
      <c r="U159" s="63"/>
      <c r="V159" s="63"/>
      <c r="W159" s="63"/>
      <c r="X159" s="179"/>
    </row>
    <row r="160" ht="12.75" outlineLevel="4">
      <c r="A160" s="278"/>
      <c r="B160" s="279"/>
      <c r="C160" s="279"/>
      <c r="D160" s="280"/>
      <c r="E160" s="287" t="s">
        <v>1</v>
      </c>
      <c r="F160" s="281" t="s">
        <v>213</v>
      </c>
      <c r="G160" s="281"/>
      <c r="H160" s="282"/>
      <c r="I160" s="283"/>
      <c r="J160" s="284"/>
      <c r="K160" s="285"/>
      <c r="L160" s="285"/>
      <c r="M160" s="285"/>
      <c r="N160" s="285"/>
      <c r="O160" s="286"/>
      <c r="P160" s="286"/>
      <c r="Q160" s="286"/>
      <c r="R160" s="280"/>
      <c r="S160" s="280"/>
      <c r="T160" s="279"/>
      <c r="U160" s="61"/>
      <c r="V160" s="63"/>
      <c r="W160" s="63"/>
      <c r="X160" s="281" t="str">
        <f>F160</f>
        <v>Nakládání, skládání a překládání neulehlého výkopku nebo sypaniny strojně nakládání, množství přes 100 m3, z hornin třídy těžitelnosti I, skupiny 1 až 3</v>
      </c>
      <c r="Y160" s="67"/>
      <c r="AA160" s="74"/>
    </row>
    <row r="161" ht="7.5" customHeight="1" outlineLevel="4">
      <c r="B161" s="198"/>
      <c r="C161" s="198"/>
      <c r="D161" s="179"/>
      <c r="E161" s="179"/>
      <c r="F161" s="180"/>
      <c r="G161" s="179"/>
      <c r="H161" s="193"/>
      <c r="I161" s="246"/>
      <c r="J161" s="189"/>
      <c r="K161" s="193"/>
      <c r="L161" s="193"/>
      <c r="M161" s="193"/>
      <c r="N161" s="193"/>
      <c r="O161" s="189"/>
      <c r="P161" s="189"/>
      <c r="Q161" s="189"/>
      <c r="R161" s="179"/>
      <c r="S161" s="179"/>
      <c r="T161" s="198"/>
      <c r="U161" s="63"/>
      <c r="X161" s="179"/>
    </row>
    <row r="162" ht="12.75" outlineLevel="3">
      <c r="A162" s="56"/>
      <c r="B162" s="268"/>
      <c r="C162" s="269">
        <v>26</v>
      </c>
      <c r="D162" s="270" t="s">
        <v>97</v>
      </c>
      <c r="E162" s="271" t="s">
        <v>214</v>
      </c>
      <c r="F162" s="272" t="s">
        <v>215</v>
      </c>
      <c r="G162" s="270" t="s">
        <v>156</v>
      </c>
      <c r="H162" s="273">
        <v>326.81</v>
      </c>
      <c r="I162" s="274"/>
      <c r="J162" s="275">
        <f>H162*I162</f>
        <v>0</v>
      </c>
      <c r="K162" s="273"/>
      <c r="L162" s="273">
        <f>H162*K162</f>
        <v>0</v>
      </c>
      <c r="M162" s="273"/>
      <c r="N162" s="273">
        <f>H162*M162</f>
        <v>0</v>
      </c>
      <c r="O162" s="275">
        <v>21</v>
      </c>
      <c r="P162" s="275">
        <f>J162*(O162/100)</f>
        <v>0</v>
      </c>
      <c r="Q162" s="275">
        <f>J162+P162</f>
        <v>0</v>
      </c>
      <c r="R162" s="276"/>
      <c r="S162" s="276"/>
      <c r="T162" s="277">
        <v>1</v>
      </c>
      <c r="U162" s="63"/>
      <c r="V162" s="63"/>
      <c r="W162" s="63"/>
      <c r="X162" s="179"/>
    </row>
    <row r="163" ht="17.6" outlineLevel="4">
      <c r="A163" s="278"/>
      <c r="B163" s="279"/>
      <c r="C163" s="279"/>
      <c r="D163" s="280"/>
      <c r="E163" s="287" t="s">
        <v>1</v>
      </c>
      <c r="F163" s="281" t="s">
        <v>216</v>
      </c>
      <c r="G163" s="281"/>
      <c r="H163" s="282"/>
      <c r="I163" s="283"/>
      <c r="J163" s="284"/>
      <c r="K163" s="285"/>
      <c r="L163" s="285"/>
      <c r="M163" s="285"/>
      <c r="N163" s="285"/>
      <c r="O163" s="286"/>
      <c r="P163" s="286"/>
      <c r="Q163" s="286"/>
      <c r="R163" s="280"/>
      <c r="S163" s="280"/>
      <c r="T163" s="279"/>
      <c r="U163" s="61"/>
      <c r="V163" s="63"/>
      <c r="W163" s="63"/>
      <c r="X163" s="281" t="str">
        <f>F163</f>
        <v xml:space="preserve">Uložení sypaniny na skládky nebo meziskládky 
  bez hutnění s upravením uložené sypaniny do předepsaného tvaru</v>
      </c>
      <c r="Y163" s="67"/>
      <c r="AA163" s="74"/>
    </row>
    <row r="164" ht="7.5" customHeight="1" outlineLevel="4">
      <c r="B164" s="198"/>
      <c r="C164" s="198"/>
      <c r="D164" s="179"/>
      <c r="E164" s="179"/>
      <c r="F164" s="180"/>
      <c r="G164" s="179"/>
      <c r="H164" s="193"/>
      <c r="I164" s="246"/>
      <c r="J164" s="189"/>
      <c r="K164" s="193"/>
      <c r="L164" s="193"/>
      <c r="M164" s="193"/>
      <c r="N164" s="193"/>
      <c r="O164" s="189"/>
      <c r="P164" s="189"/>
      <c r="Q164" s="189"/>
      <c r="R164" s="179"/>
      <c r="S164" s="179"/>
      <c r="T164" s="198"/>
      <c r="U164" s="63"/>
      <c r="X164" s="179"/>
    </row>
    <row r="165" ht="12.75" outlineLevel="3">
      <c r="A165" s="56"/>
      <c r="B165" s="268"/>
      <c r="C165" s="269">
        <v>27</v>
      </c>
      <c r="D165" s="270" t="s">
        <v>97</v>
      </c>
      <c r="E165" s="271" t="s">
        <v>221</v>
      </c>
      <c r="F165" s="272" t="s">
        <v>222</v>
      </c>
      <c r="G165" s="270" t="s">
        <v>156</v>
      </c>
      <c r="H165" s="273">
        <v>337.50999999999994</v>
      </c>
      <c r="I165" s="274"/>
      <c r="J165" s="275">
        <f>H165*I165</f>
        <v>0</v>
      </c>
      <c r="K165" s="273"/>
      <c r="L165" s="273">
        <f>H165*K165</f>
        <v>0</v>
      </c>
      <c r="M165" s="273"/>
      <c r="N165" s="273">
        <f>H165*M165</f>
        <v>0</v>
      </c>
      <c r="O165" s="275">
        <v>21</v>
      </c>
      <c r="P165" s="275">
        <f>J165*(O165/100)</f>
        <v>0</v>
      </c>
      <c r="Q165" s="275">
        <f>J165+P165</f>
        <v>0</v>
      </c>
      <c r="R165" s="276"/>
      <c r="S165" s="276"/>
      <c r="T165" s="277">
        <v>1</v>
      </c>
      <c r="U165" s="63"/>
      <c r="V165" s="63"/>
      <c r="W165" s="63"/>
      <c r="X165" s="179"/>
    </row>
    <row r="166" ht="41.8" outlineLevel="4">
      <c r="A166" s="278"/>
      <c r="B166" s="279"/>
      <c r="C166" s="279"/>
      <c r="D166" s="280"/>
      <c r="E166" s="287" t="s">
        <v>1</v>
      </c>
      <c r="F166" s="281" t="s">
        <v>206</v>
      </c>
      <c r="G166" s="281"/>
      <c r="H166" s="282"/>
      <c r="I166" s="283"/>
      <c r="J166" s="284"/>
      <c r="K166" s="285"/>
      <c r="L166" s="285"/>
      <c r="M166" s="285"/>
      <c r="N166" s="285"/>
      <c r="O166" s="286"/>
      <c r="P166" s="286"/>
      <c r="Q166" s="286"/>
      <c r="R166" s="280"/>
      <c r="S166" s="280"/>
      <c r="T166" s="279"/>
      <c r="U166" s="61"/>
      <c r="V166" s="63"/>
      <c r="W166" s="63"/>
      <c r="X166" s="281" t="str">
        <f>F166</f>
        <v xml:space="preserve">Vodorovné přemístění výkopku nebo sypaniny po suchu 
  na obvyklém dopravním prostředku, bez naložení výkopku, avšak se složením bez rozhrnutí 
    z horniny třídy těžitelnosti II 
    skupiny 4 a 5 na vzdálenost 
      přes 4 000 do 5 000 m</v>
      </c>
      <c r="Y166" s="67"/>
      <c r="AA166" s="74"/>
    </row>
    <row r="167" ht="7.5" customHeight="1" outlineLevel="4">
      <c r="B167" s="198"/>
      <c r="C167" s="198"/>
      <c r="D167" s="179"/>
      <c r="E167" s="179"/>
      <c r="F167" s="180"/>
      <c r="G167" s="179"/>
      <c r="H167" s="193"/>
      <c r="I167" s="246"/>
      <c r="J167" s="189"/>
      <c r="K167" s="193"/>
      <c r="L167" s="193"/>
      <c r="M167" s="193"/>
      <c r="N167" s="193"/>
      <c r="O167" s="189"/>
      <c r="P167" s="189"/>
      <c r="Q167" s="189"/>
      <c r="R167" s="179"/>
      <c r="S167" s="179"/>
      <c r="T167" s="198"/>
      <c r="U167" s="63"/>
      <c r="X167" s="179"/>
    </row>
    <row r="168" ht="12.75" outlineLevel="4">
      <c r="A168" s="288"/>
      <c r="B168" s="289"/>
      <c r="C168" s="289"/>
      <c r="D168" s="290"/>
      <c r="E168" s="296" t="s">
        <v>2</v>
      </c>
      <c r="F168" s="291" t="s">
        <v>223</v>
      </c>
      <c r="G168" s="290"/>
      <c r="H168" s="292">
        <v>0</v>
      </c>
      <c r="I168" s="293"/>
      <c r="J168" s="294"/>
      <c r="K168" s="295"/>
      <c r="L168" s="295"/>
      <c r="M168" s="295"/>
      <c r="N168" s="295"/>
      <c r="O168" s="294"/>
      <c r="P168" s="294"/>
      <c r="Q168" s="294"/>
      <c r="R168" s="290"/>
      <c r="S168" s="290"/>
      <c r="T168" s="289"/>
      <c r="U168" s="61"/>
      <c r="V168" s="63"/>
      <c r="W168" s="63"/>
      <c r="X168" s="179"/>
    </row>
    <row r="169" ht="12.75" outlineLevel="4">
      <c r="A169" s="288"/>
      <c r="B169" s="289"/>
      <c r="C169" s="289"/>
      <c r="D169" s="290"/>
      <c r="E169" s="296"/>
      <c r="F169" s="291" t="s">
        <v>224</v>
      </c>
      <c r="G169" s="290"/>
      <c r="H169" s="292">
        <v>326.81</v>
      </c>
      <c r="I169" s="293"/>
      <c r="J169" s="294"/>
      <c r="K169" s="295"/>
      <c r="L169" s="295"/>
      <c r="M169" s="295"/>
      <c r="N169" s="295"/>
      <c r="O169" s="294"/>
      <c r="P169" s="294"/>
      <c r="Q169" s="294"/>
      <c r="R169" s="290"/>
      <c r="S169" s="290"/>
      <c r="T169" s="289"/>
      <c r="U169" s="61"/>
      <c r="V169" s="63"/>
      <c r="W169" s="63"/>
      <c r="X169" s="179"/>
    </row>
    <row r="170" ht="12.75" outlineLevel="4">
      <c r="A170" s="288"/>
      <c r="B170" s="289"/>
      <c r="C170" s="289"/>
      <c r="D170" s="290"/>
      <c r="E170" s="296"/>
      <c r="F170" s="291" t="s">
        <v>225</v>
      </c>
      <c r="G170" s="290"/>
      <c r="H170" s="292">
        <v>1079.39</v>
      </c>
      <c r="I170" s="293"/>
      <c r="J170" s="294"/>
      <c r="K170" s="295"/>
      <c r="L170" s="295"/>
      <c r="M170" s="295"/>
      <c r="N170" s="295"/>
      <c r="O170" s="294"/>
      <c r="P170" s="294"/>
      <c r="Q170" s="294"/>
      <c r="R170" s="290"/>
      <c r="S170" s="290"/>
      <c r="T170" s="289"/>
      <c r="U170" s="61"/>
      <c r="V170" s="63"/>
      <c r="W170" s="63"/>
      <c r="X170" s="179"/>
    </row>
    <row r="171" ht="12.75" outlineLevel="4">
      <c r="A171" s="288"/>
      <c r="B171" s="289"/>
      <c r="C171" s="289"/>
      <c r="D171" s="290"/>
      <c r="E171" s="296"/>
      <c r="F171" s="291" t="s">
        <v>226</v>
      </c>
      <c r="G171" s="290"/>
      <c r="H171" s="292">
        <v>114.11999999999998</v>
      </c>
      <c r="I171" s="293"/>
      <c r="J171" s="294"/>
      <c r="K171" s="295"/>
      <c r="L171" s="295"/>
      <c r="M171" s="295"/>
      <c r="N171" s="295"/>
      <c r="O171" s="294"/>
      <c r="P171" s="294"/>
      <c r="Q171" s="294"/>
      <c r="R171" s="290"/>
      <c r="S171" s="290"/>
      <c r="T171" s="289"/>
      <c r="U171" s="61"/>
      <c r="V171" s="63"/>
      <c r="W171" s="63"/>
      <c r="X171" s="179"/>
    </row>
    <row r="172" ht="12.75" outlineLevel="4">
      <c r="A172" s="288"/>
      <c r="B172" s="289"/>
      <c r="C172" s="289"/>
      <c r="D172" s="290"/>
      <c r="E172" s="296"/>
      <c r="F172" s="291" t="s">
        <v>227</v>
      </c>
      <c r="G172" s="290"/>
      <c r="H172" s="292">
        <v>-856</v>
      </c>
      <c r="I172" s="293"/>
      <c r="J172" s="294"/>
      <c r="K172" s="295"/>
      <c r="L172" s="295"/>
      <c r="M172" s="295"/>
      <c r="N172" s="295"/>
      <c r="O172" s="294"/>
      <c r="P172" s="294"/>
      <c r="Q172" s="294"/>
      <c r="R172" s="290"/>
      <c r="S172" s="290"/>
      <c r="T172" s="289"/>
      <c r="U172" s="61"/>
      <c r="V172" s="63"/>
      <c r="W172" s="63"/>
      <c r="X172" s="179"/>
    </row>
    <row r="173" ht="12.75" outlineLevel="4">
      <c r="A173" s="288"/>
      <c r="B173" s="289"/>
      <c r="C173" s="289"/>
      <c r="D173" s="290"/>
      <c r="E173" s="296"/>
      <c r="F173" s="291" t="s">
        <v>228</v>
      </c>
      <c r="G173" s="290"/>
      <c r="H173" s="292">
        <v>-326.81</v>
      </c>
      <c r="I173" s="293"/>
      <c r="J173" s="294"/>
      <c r="K173" s="295"/>
      <c r="L173" s="295"/>
      <c r="M173" s="295"/>
      <c r="N173" s="295"/>
      <c r="O173" s="294"/>
      <c r="P173" s="294"/>
      <c r="Q173" s="294"/>
      <c r="R173" s="290"/>
      <c r="S173" s="290"/>
      <c r="T173" s="289"/>
      <c r="U173" s="61"/>
      <c r="V173" s="63"/>
      <c r="W173" s="63"/>
      <c r="X173" s="179"/>
    </row>
    <row r="174" ht="7.5" customHeight="1" outlineLevel="4">
      <c r="A174" s="63"/>
      <c r="B174" s="198"/>
      <c r="C174" s="198"/>
      <c r="D174" s="179"/>
      <c r="E174" s="179"/>
      <c r="F174" s="242"/>
      <c r="G174" s="179"/>
      <c r="H174" s="193"/>
      <c r="I174" s="246"/>
      <c r="J174" s="189"/>
      <c r="K174" s="193"/>
      <c r="L174" s="193"/>
      <c r="M174" s="193"/>
      <c r="N174" s="193"/>
      <c r="O174" s="189"/>
      <c r="P174" s="189"/>
      <c r="Q174" s="189"/>
      <c r="R174" s="179"/>
      <c r="S174" s="179"/>
      <c r="T174" s="198"/>
      <c r="U174" s="63"/>
      <c r="X174" s="179"/>
    </row>
    <row r="175" ht="19.9" outlineLevel="3">
      <c r="A175" s="56"/>
      <c r="B175" s="268"/>
      <c r="C175" s="269">
        <v>28</v>
      </c>
      <c r="D175" s="270" t="s">
        <v>97</v>
      </c>
      <c r="E175" s="271" t="s">
        <v>229</v>
      </c>
      <c r="F175" s="272" t="s">
        <v>230</v>
      </c>
      <c r="G175" s="270" t="s">
        <v>156</v>
      </c>
      <c r="H175" s="273">
        <v>5062.65</v>
      </c>
      <c r="I175" s="274"/>
      <c r="J175" s="275">
        <f>H175*I175</f>
        <v>0</v>
      </c>
      <c r="K175" s="273"/>
      <c r="L175" s="273">
        <f>H175*K175</f>
        <v>0</v>
      </c>
      <c r="M175" s="273"/>
      <c r="N175" s="273">
        <f>H175*M175</f>
        <v>0</v>
      </c>
      <c r="O175" s="275">
        <v>21</v>
      </c>
      <c r="P175" s="275">
        <f>J175*(O175/100)</f>
        <v>0</v>
      </c>
      <c r="Q175" s="275">
        <f>J175+P175</f>
        <v>0</v>
      </c>
      <c r="R175" s="276"/>
      <c r="S175" s="276"/>
      <c r="T175" s="277">
        <v>1</v>
      </c>
      <c r="U175" s="63"/>
      <c r="V175" s="63"/>
      <c r="W175" s="63"/>
      <c r="X175" s="179"/>
    </row>
    <row r="176" ht="17.6" outlineLevel="4">
      <c r="A176" s="278"/>
      <c r="B176" s="279"/>
      <c r="C176" s="279"/>
      <c r="D176" s="280"/>
      <c r="E176" s="287" t="s">
        <v>1</v>
      </c>
      <c r="F176" s="281" t="s">
        <v>231</v>
      </c>
      <c r="G176" s="281"/>
      <c r="H176" s="282"/>
      <c r="I176" s="283"/>
      <c r="J176" s="284"/>
      <c r="K176" s="285"/>
      <c r="L176" s="285"/>
      <c r="M176" s="285"/>
      <c r="N176" s="285"/>
      <c r="O176" s="286"/>
      <c r="P176" s="286"/>
      <c r="Q176" s="286"/>
      <c r="R176" s="280"/>
      <c r="S176" s="280"/>
      <c r="T176" s="279"/>
      <c r="U176" s="61"/>
      <c r="V176" s="63"/>
      <c r="W176" s="63"/>
      <c r="X176" s="281" t="str">
        <f>F176</f>
        <v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v>
      </c>
      <c r="Y176" s="67"/>
      <c r="AA176" s="74"/>
    </row>
    <row r="177" ht="7.5" customHeight="1" outlineLevel="4">
      <c r="B177" s="198"/>
      <c r="C177" s="198"/>
      <c r="D177" s="179"/>
      <c r="E177" s="179"/>
      <c r="F177" s="180"/>
      <c r="G177" s="179"/>
      <c r="H177" s="193"/>
      <c r="I177" s="246"/>
      <c r="J177" s="189"/>
      <c r="K177" s="193"/>
      <c r="L177" s="193"/>
      <c r="M177" s="193"/>
      <c r="N177" s="193"/>
      <c r="O177" s="189"/>
      <c r="P177" s="189"/>
      <c r="Q177" s="189"/>
      <c r="R177" s="179"/>
      <c r="S177" s="179"/>
      <c r="T177" s="198"/>
      <c r="U177" s="63"/>
      <c r="X177" s="179"/>
    </row>
    <row r="178" ht="12.75" outlineLevel="4">
      <c r="A178" s="288"/>
      <c r="B178" s="289"/>
      <c r="C178" s="289"/>
      <c r="D178" s="290"/>
      <c r="E178" s="296" t="s">
        <v>2</v>
      </c>
      <c r="F178" s="291" t="s">
        <v>232</v>
      </c>
      <c r="G178" s="290"/>
      <c r="H178" s="292">
        <v>5062.65</v>
      </c>
      <c r="I178" s="293"/>
      <c r="J178" s="294"/>
      <c r="K178" s="295"/>
      <c r="L178" s="295"/>
      <c r="M178" s="295"/>
      <c r="N178" s="295"/>
      <c r="O178" s="294"/>
      <c r="P178" s="294"/>
      <c r="Q178" s="294"/>
      <c r="R178" s="290"/>
      <c r="S178" s="290"/>
      <c r="T178" s="289"/>
      <c r="U178" s="61"/>
      <c r="V178" s="63"/>
      <c r="W178" s="63"/>
      <c r="X178" s="179"/>
    </row>
    <row r="179" ht="7.5" customHeight="1" outlineLevel="4">
      <c r="A179" s="63"/>
      <c r="B179" s="198"/>
      <c r="C179" s="198"/>
      <c r="D179" s="179"/>
      <c r="E179" s="179"/>
      <c r="F179" s="242"/>
      <c r="G179" s="179"/>
      <c r="H179" s="193"/>
      <c r="I179" s="246"/>
      <c r="J179" s="189"/>
      <c r="K179" s="193"/>
      <c r="L179" s="193"/>
      <c r="M179" s="193"/>
      <c r="N179" s="193"/>
      <c r="O179" s="189"/>
      <c r="P179" s="189"/>
      <c r="Q179" s="189"/>
      <c r="R179" s="179"/>
      <c r="S179" s="179"/>
      <c r="T179" s="198"/>
      <c r="U179" s="63"/>
      <c r="X179" s="179"/>
    </row>
    <row r="180" ht="12.75" outlineLevel="3">
      <c r="A180" s="56"/>
      <c r="B180" s="268"/>
      <c r="C180" s="269">
        <v>29</v>
      </c>
      <c r="D180" s="270" t="s">
        <v>97</v>
      </c>
      <c r="E180" s="271" t="s">
        <v>211</v>
      </c>
      <c r="F180" s="272" t="s">
        <v>212</v>
      </c>
      <c r="G180" s="270" t="s">
        <v>156</v>
      </c>
      <c r="H180" s="273">
        <v>337.51</v>
      </c>
      <c r="I180" s="274"/>
      <c r="J180" s="275">
        <f>H180*I180</f>
        <v>0</v>
      </c>
      <c r="K180" s="273"/>
      <c r="L180" s="273">
        <f>H180*K180</f>
        <v>0</v>
      </c>
      <c r="M180" s="273"/>
      <c r="N180" s="273">
        <f>H180*M180</f>
        <v>0</v>
      </c>
      <c r="O180" s="275">
        <v>21</v>
      </c>
      <c r="P180" s="275">
        <f>J180*(O180/100)</f>
        <v>0</v>
      </c>
      <c r="Q180" s="275">
        <f>J180+P180</f>
        <v>0</v>
      </c>
      <c r="R180" s="276"/>
      <c r="S180" s="276"/>
      <c r="T180" s="277">
        <v>1</v>
      </c>
      <c r="U180" s="63"/>
      <c r="V180" s="63"/>
      <c r="W180" s="63"/>
      <c r="X180" s="179"/>
    </row>
    <row r="181" ht="12.75" outlineLevel="4">
      <c r="A181" s="278"/>
      <c r="B181" s="279"/>
      <c r="C181" s="279"/>
      <c r="D181" s="280"/>
      <c r="E181" s="287" t="s">
        <v>1</v>
      </c>
      <c r="F181" s="281" t="s">
        <v>213</v>
      </c>
      <c r="G181" s="281"/>
      <c r="H181" s="282"/>
      <c r="I181" s="283"/>
      <c r="J181" s="284"/>
      <c r="K181" s="285"/>
      <c r="L181" s="285"/>
      <c r="M181" s="285"/>
      <c r="N181" s="285"/>
      <c r="O181" s="286"/>
      <c r="P181" s="286"/>
      <c r="Q181" s="286"/>
      <c r="R181" s="280"/>
      <c r="S181" s="280"/>
      <c r="T181" s="279"/>
      <c r="U181" s="61"/>
      <c r="V181" s="63"/>
      <c r="W181" s="63"/>
      <c r="X181" s="281" t="str">
        <f>F181</f>
        <v>Nakládání, skládání a překládání neulehlého výkopku nebo sypaniny strojně nakládání, množství přes 100 m3, z hornin třídy těžitelnosti I, skupiny 1 až 3</v>
      </c>
      <c r="Y181" s="67"/>
      <c r="AA181" s="74"/>
    </row>
    <row r="182" ht="7.5" customHeight="1" outlineLevel="4">
      <c r="B182" s="198"/>
      <c r="C182" s="198"/>
      <c r="D182" s="179"/>
      <c r="E182" s="179"/>
      <c r="F182" s="180"/>
      <c r="G182" s="179"/>
      <c r="H182" s="193"/>
      <c r="I182" s="246"/>
      <c r="J182" s="189"/>
      <c r="K182" s="193"/>
      <c r="L182" s="193"/>
      <c r="M182" s="193"/>
      <c r="N182" s="193"/>
      <c r="O182" s="189"/>
      <c r="P182" s="189"/>
      <c r="Q182" s="189"/>
      <c r="R182" s="179"/>
      <c r="S182" s="179"/>
      <c r="T182" s="198"/>
      <c r="U182" s="63"/>
      <c r="X182" s="179"/>
    </row>
    <row r="183" ht="12.75" outlineLevel="3">
      <c r="A183" s="56"/>
      <c r="B183" s="268"/>
      <c r="C183" s="269">
        <v>30</v>
      </c>
      <c r="D183" s="270" t="s">
        <v>97</v>
      </c>
      <c r="E183" s="271" t="s">
        <v>214</v>
      </c>
      <c r="F183" s="272" t="s">
        <v>215</v>
      </c>
      <c r="G183" s="270" t="s">
        <v>156</v>
      </c>
      <c r="H183" s="273">
        <v>337.51</v>
      </c>
      <c r="I183" s="274"/>
      <c r="J183" s="275">
        <f>H183*I183</f>
        <v>0</v>
      </c>
      <c r="K183" s="273"/>
      <c r="L183" s="273">
        <f>H183*K183</f>
        <v>0</v>
      </c>
      <c r="M183" s="273"/>
      <c r="N183" s="273">
        <f>H183*M183</f>
        <v>0</v>
      </c>
      <c r="O183" s="275">
        <v>21</v>
      </c>
      <c r="P183" s="275">
        <f>J183*(O183/100)</f>
        <v>0</v>
      </c>
      <c r="Q183" s="275">
        <f>J183+P183</f>
        <v>0</v>
      </c>
      <c r="R183" s="276"/>
      <c r="S183" s="276"/>
      <c r="T183" s="277">
        <v>1</v>
      </c>
      <c r="U183" s="63"/>
      <c r="V183" s="63"/>
      <c r="W183" s="63"/>
      <c r="X183" s="179"/>
    </row>
    <row r="184" ht="17.6" outlineLevel="4">
      <c r="A184" s="278"/>
      <c r="B184" s="279"/>
      <c r="C184" s="279"/>
      <c r="D184" s="280"/>
      <c r="E184" s="287" t="s">
        <v>1</v>
      </c>
      <c r="F184" s="281" t="s">
        <v>216</v>
      </c>
      <c r="G184" s="281"/>
      <c r="H184" s="282"/>
      <c r="I184" s="283"/>
      <c r="J184" s="284"/>
      <c r="K184" s="285"/>
      <c r="L184" s="285"/>
      <c r="M184" s="285"/>
      <c r="N184" s="285"/>
      <c r="O184" s="286"/>
      <c r="P184" s="286"/>
      <c r="Q184" s="286"/>
      <c r="R184" s="280"/>
      <c r="S184" s="280"/>
      <c r="T184" s="279"/>
      <c r="U184" s="61"/>
      <c r="V184" s="63"/>
      <c r="W184" s="63"/>
      <c r="X184" s="281" t="str">
        <f>F184</f>
        <v xml:space="preserve">Uložení sypaniny na skládky nebo meziskládky 
  bez hutnění s upravením uložené sypaniny do předepsaného tvaru</v>
      </c>
      <c r="Y184" s="67"/>
      <c r="AA184" s="74"/>
    </row>
    <row r="185" ht="7.5" customHeight="1" outlineLevel="4">
      <c r="B185" s="198"/>
      <c r="C185" s="198"/>
      <c r="D185" s="179"/>
      <c r="E185" s="179"/>
      <c r="F185" s="180"/>
      <c r="G185" s="179"/>
      <c r="H185" s="193"/>
      <c r="I185" s="246"/>
      <c r="J185" s="189"/>
      <c r="K185" s="193"/>
      <c r="L185" s="193"/>
      <c r="M185" s="193"/>
      <c r="N185" s="193"/>
      <c r="O185" s="189"/>
      <c r="P185" s="189"/>
      <c r="Q185" s="189"/>
      <c r="R185" s="179"/>
      <c r="S185" s="179"/>
      <c r="T185" s="198"/>
      <c r="U185" s="63"/>
      <c r="X185" s="179"/>
    </row>
    <row r="186" ht="12.75" outlineLevel="3">
      <c r="A186" s="56"/>
      <c r="B186" s="268"/>
      <c r="C186" s="269">
        <v>31</v>
      </c>
      <c r="D186" s="270" t="s">
        <v>97</v>
      </c>
      <c r="E186" s="271" t="s">
        <v>233</v>
      </c>
      <c r="F186" s="272" t="s">
        <v>234</v>
      </c>
      <c r="G186" s="270" t="s">
        <v>195</v>
      </c>
      <c r="H186" s="273">
        <v>641.269</v>
      </c>
      <c r="I186" s="274"/>
      <c r="J186" s="275">
        <f>H186*I186</f>
        <v>0</v>
      </c>
      <c r="K186" s="273"/>
      <c r="L186" s="273">
        <f>H186*K186</f>
        <v>0</v>
      </c>
      <c r="M186" s="273"/>
      <c r="N186" s="273">
        <f>H186*M186</f>
        <v>0</v>
      </c>
      <c r="O186" s="275">
        <v>21</v>
      </c>
      <c r="P186" s="275">
        <f>J186*(O186/100)</f>
        <v>0</v>
      </c>
      <c r="Q186" s="275">
        <f>J186+P186</f>
        <v>0</v>
      </c>
      <c r="R186" s="276"/>
      <c r="S186" s="276"/>
      <c r="T186" s="277">
        <v>1</v>
      </c>
      <c r="U186" s="63"/>
      <c r="V186" s="63"/>
      <c r="W186" s="63"/>
      <c r="X186" s="179"/>
    </row>
    <row r="187" ht="17.6" outlineLevel="4">
      <c r="A187" s="278"/>
      <c r="B187" s="279"/>
      <c r="C187" s="279"/>
      <c r="D187" s="280"/>
      <c r="E187" s="287" t="s">
        <v>1</v>
      </c>
      <c r="F187" s="281" t="s">
        <v>235</v>
      </c>
      <c r="G187" s="281"/>
      <c r="H187" s="282"/>
      <c r="I187" s="283"/>
      <c r="J187" s="284"/>
      <c r="K187" s="285"/>
      <c r="L187" s="285"/>
      <c r="M187" s="285"/>
      <c r="N187" s="285"/>
      <c r="O187" s="286"/>
      <c r="P187" s="286"/>
      <c r="Q187" s="286"/>
      <c r="R187" s="280"/>
      <c r="S187" s="280"/>
      <c r="T187" s="279"/>
      <c r="U187" s="61"/>
      <c r="V187" s="63"/>
      <c r="W187" s="63"/>
      <c r="X187" s="281" t="str">
        <f>F187</f>
        <v xml:space="preserve">Poplatek za uložení stavebního odpadu na recyklační skládce (skládkovné) 
  zeminy a kamení zatříděného do Katalogu odpadů pod kódem 17 05 04</v>
      </c>
      <c r="Y187" s="67"/>
      <c r="AA187" s="74"/>
    </row>
    <row r="188" ht="7.5" customHeight="1" outlineLevel="4">
      <c r="B188" s="198"/>
      <c r="C188" s="198"/>
      <c r="D188" s="179"/>
      <c r="E188" s="179"/>
      <c r="F188" s="180"/>
      <c r="G188" s="179"/>
      <c r="H188" s="193"/>
      <c r="I188" s="246"/>
      <c r="J188" s="189"/>
      <c r="K188" s="193"/>
      <c r="L188" s="193"/>
      <c r="M188" s="193"/>
      <c r="N188" s="193"/>
      <c r="O188" s="189"/>
      <c r="P188" s="189"/>
      <c r="Q188" s="189"/>
      <c r="R188" s="179"/>
      <c r="S188" s="179"/>
      <c r="T188" s="198"/>
      <c r="U188" s="63"/>
      <c r="X188" s="179"/>
    </row>
    <row r="189" ht="12.75" outlineLevel="4">
      <c r="A189" s="288"/>
      <c r="B189" s="289"/>
      <c r="C189" s="289"/>
      <c r="D189" s="290"/>
      <c r="E189" s="296" t="s">
        <v>2</v>
      </c>
      <c r="F189" s="291" t="s">
        <v>236</v>
      </c>
      <c r="G189" s="290"/>
      <c r="H189" s="292">
        <v>641.269</v>
      </c>
      <c r="I189" s="293"/>
      <c r="J189" s="294"/>
      <c r="K189" s="295"/>
      <c r="L189" s="295"/>
      <c r="M189" s="295"/>
      <c r="N189" s="295"/>
      <c r="O189" s="294"/>
      <c r="P189" s="294"/>
      <c r="Q189" s="294"/>
      <c r="R189" s="290"/>
      <c r="S189" s="290"/>
      <c r="T189" s="289"/>
      <c r="U189" s="61"/>
      <c r="V189" s="63"/>
      <c r="W189" s="63"/>
      <c r="X189" s="179"/>
    </row>
    <row r="190" ht="7.5" customHeight="1" outlineLevel="4">
      <c r="A190" s="63"/>
      <c r="B190" s="198"/>
      <c r="C190" s="198"/>
      <c r="D190" s="179"/>
      <c r="E190" s="179"/>
      <c r="F190" s="242"/>
      <c r="G190" s="179"/>
      <c r="H190" s="193"/>
      <c r="I190" s="246"/>
      <c r="J190" s="189"/>
      <c r="K190" s="193"/>
      <c r="L190" s="193"/>
      <c r="M190" s="193"/>
      <c r="N190" s="193"/>
      <c r="O190" s="189"/>
      <c r="P190" s="189"/>
      <c r="Q190" s="189"/>
      <c r="R190" s="179"/>
      <c r="S190" s="179"/>
      <c r="T190" s="198"/>
      <c r="U190" s="63"/>
      <c r="X190" s="179"/>
    </row>
    <row r="191" ht="12.75" outlineLevel="3">
      <c r="A191" s="56"/>
      <c r="B191" s="268"/>
      <c r="C191" s="269">
        <v>32</v>
      </c>
      <c r="D191" s="270" t="s">
        <v>97</v>
      </c>
      <c r="E191" s="271" t="s">
        <v>237</v>
      </c>
      <c r="F191" s="272" t="s">
        <v>238</v>
      </c>
      <c r="G191" s="270" t="s">
        <v>150</v>
      </c>
      <c r="H191" s="273">
        <v>2186</v>
      </c>
      <c r="I191" s="274"/>
      <c r="J191" s="275">
        <f>H191*I191</f>
        <v>0</v>
      </c>
      <c r="K191" s="273"/>
      <c r="L191" s="273">
        <f>H191*K191</f>
        <v>0</v>
      </c>
      <c r="M191" s="273"/>
      <c r="N191" s="273">
        <f>H191*M191</f>
        <v>0</v>
      </c>
      <c r="O191" s="275">
        <v>21</v>
      </c>
      <c r="P191" s="275">
        <f>J191*(O191/100)</f>
        <v>0</v>
      </c>
      <c r="Q191" s="275">
        <f>J191+P191</f>
        <v>0</v>
      </c>
      <c r="R191" s="276"/>
      <c r="S191" s="276"/>
      <c r="T191" s="277">
        <v>1</v>
      </c>
      <c r="U191" s="63"/>
      <c r="V191" s="63"/>
      <c r="W191" s="63"/>
      <c r="X191" s="179"/>
    </row>
    <row r="192" ht="12.75" outlineLevel="4">
      <c r="A192" s="278"/>
      <c r="B192" s="279"/>
      <c r="C192" s="279"/>
      <c r="D192" s="280"/>
      <c r="E192" s="287" t="s">
        <v>1</v>
      </c>
      <c r="F192" s="281" t="s">
        <v>239</v>
      </c>
      <c r="G192" s="281"/>
      <c r="H192" s="282"/>
      <c r="I192" s="283"/>
      <c r="J192" s="284"/>
      <c r="K192" s="285"/>
      <c r="L192" s="285"/>
      <c r="M192" s="285"/>
      <c r="N192" s="285"/>
      <c r="O192" s="286"/>
      <c r="P192" s="286"/>
      <c r="Q192" s="286"/>
      <c r="R192" s="280"/>
      <c r="S192" s="280"/>
      <c r="T192" s="279"/>
      <c r="U192" s="61"/>
      <c r="V192" s="63"/>
      <c r="W192" s="63"/>
      <c r="X192" s="281" t="str">
        <f>F192</f>
        <v>Úprava pláně na stavbách silnic a dálnic strojně v zářezech mimo skalních se zhutněním</v>
      </c>
      <c r="Y192" s="67"/>
      <c r="AA192" s="74"/>
    </row>
    <row r="193" ht="7.5" customHeight="1" outlineLevel="4">
      <c r="B193" s="198"/>
      <c r="C193" s="198"/>
      <c r="D193" s="179"/>
      <c r="E193" s="179"/>
      <c r="F193" s="180"/>
      <c r="G193" s="179"/>
      <c r="H193" s="193"/>
      <c r="I193" s="246"/>
      <c r="J193" s="189"/>
      <c r="K193" s="193"/>
      <c r="L193" s="193"/>
      <c r="M193" s="193"/>
      <c r="N193" s="193"/>
      <c r="O193" s="189"/>
      <c r="P193" s="189"/>
      <c r="Q193" s="189"/>
      <c r="R193" s="179"/>
      <c r="S193" s="179"/>
      <c r="T193" s="198"/>
      <c r="U193" s="63"/>
      <c r="X193" s="179"/>
    </row>
    <row r="194" ht="12.75" outlineLevel="4">
      <c r="A194" s="288"/>
      <c r="B194" s="289"/>
      <c r="C194" s="289"/>
      <c r="D194" s="290"/>
      <c r="E194" s="296" t="s">
        <v>2</v>
      </c>
      <c r="F194" s="291" t="s">
        <v>240</v>
      </c>
      <c r="G194" s="290"/>
      <c r="H194" s="292">
        <v>2186</v>
      </c>
      <c r="I194" s="293"/>
      <c r="J194" s="294"/>
      <c r="K194" s="295"/>
      <c r="L194" s="295"/>
      <c r="M194" s="295"/>
      <c r="N194" s="295"/>
      <c r="O194" s="294"/>
      <c r="P194" s="294"/>
      <c r="Q194" s="294"/>
      <c r="R194" s="290"/>
      <c r="S194" s="290"/>
      <c r="T194" s="289"/>
      <c r="U194" s="61"/>
      <c r="V194" s="63"/>
      <c r="W194" s="63"/>
      <c r="X194" s="179"/>
    </row>
    <row r="195" ht="7.5" customHeight="1" outlineLevel="4">
      <c r="A195" s="63"/>
      <c r="B195" s="198"/>
      <c r="C195" s="198"/>
      <c r="D195" s="179"/>
      <c r="E195" s="179"/>
      <c r="F195" s="242"/>
      <c r="G195" s="179"/>
      <c r="H195" s="193"/>
      <c r="I195" s="246"/>
      <c r="J195" s="189"/>
      <c r="K195" s="193"/>
      <c r="L195" s="193"/>
      <c r="M195" s="193"/>
      <c r="N195" s="193"/>
      <c r="O195" s="189"/>
      <c r="P195" s="189"/>
      <c r="Q195" s="189"/>
      <c r="R195" s="179"/>
      <c r="S195" s="179"/>
      <c r="T195" s="198"/>
      <c r="U195" s="63"/>
      <c r="X195" s="179"/>
    </row>
    <row r="196" ht="12.75" outlineLevel="3">
      <c r="A196" s="56"/>
      <c r="B196" s="268"/>
      <c r="C196" s="269">
        <v>33</v>
      </c>
      <c r="D196" s="270" t="s">
        <v>97</v>
      </c>
      <c r="E196" s="271" t="s">
        <v>241</v>
      </c>
      <c r="F196" s="272" t="s">
        <v>242</v>
      </c>
      <c r="G196" s="270" t="s">
        <v>150</v>
      </c>
      <c r="H196" s="273">
        <v>579.72</v>
      </c>
      <c r="I196" s="274"/>
      <c r="J196" s="275">
        <f>H196*I196</f>
        <v>0</v>
      </c>
      <c r="K196" s="273"/>
      <c r="L196" s="273">
        <f>H196*K196</f>
        <v>0</v>
      </c>
      <c r="M196" s="273"/>
      <c r="N196" s="273">
        <f>H196*M196</f>
        <v>0</v>
      </c>
      <c r="O196" s="275">
        <v>21</v>
      </c>
      <c r="P196" s="275">
        <f>J196*(O196/100)</f>
        <v>0</v>
      </c>
      <c r="Q196" s="275">
        <f>J196+P196</f>
        <v>0</v>
      </c>
      <c r="R196" s="276"/>
      <c r="S196" s="276"/>
      <c r="T196" s="277">
        <v>1</v>
      </c>
      <c r="U196" s="63"/>
      <c r="V196" s="63"/>
      <c r="W196" s="63"/>
      <c r="X196" s="179"/>
    </row>
    <row r="197" ht="12.75" outlineLevel="4">
      <c r="A197" s="278"/>
      <c r="B197" s="279"/>
      <c r="C197" s="279"/>
      <c r="D197" s="280"/>
      <c r="E197" s="287" t="s">
        <v>1</v>
      </c>
      <c r="F197" s="281" t="s">
        <v>243</v>
      </c>
      <c r="G197" s="281"/>
      <c r="H197" s="282"/>
      <c r="I197" s="283"/>
      <c r="J197" s="284"/>
      <c r="K197" s="285"/>
      <c r="L197" s="285"/>
      <c r="M197" s="285"/>
      <c r="N197" s="285"/>
      <c r="O197" s="286"/>
      <c r="P197" s="286"/>
      <c r="Q197" s="286"/>
      <c r="R197" s="280"/>
      <c r="S197" s="280"/>
      <c r="T197" s="279"/>
      <c r="U197" s="61"/>
      <c r="V197" s="63"/>
      <c r="W197" s="63"/>
      <c r="X197" s="281" t="str">
        <f>F197</f>
        <v>Svahování trvalých svahů do projektovaných profilů strojně s potřebným přemístěním výkopku při svahování v zářezech v hornině třídy těžitelnosti I, skupiny 1 až 3</v>
      </c>
      <c r="Y197" s="67"/>
      <c r="AA197" s="74"/>
    </row>
    <row r="198" ht="7.5" customHeight="1" outlineLevel="4">
      <c r="B198" s="198"/>
      <c r="C198" s="198"/>
      <c r="D198" s="179"/>
      <c r="E198" s="179"/>
      <c r="F198" s="180"/>
      <c r="G198" s="179"/>
      <c r="H198" s="193"/>
      <c r="I198" s="246"/>
      <c r="J198" s="189"/>
      <c r="K198" s="193"/>
      <c r="L198" s="193"/>
      <c r="M198" s="193"/>
      <c r="N198" s="193"/>
      <c r="O198" s="189"/>
      <c r="P198" s="189"/>
      <c r="Q198" s="189"/>
      <c r="R198" s="179"/>
      <c r="S198" s="179"/>
      <c r="T198" s="198"/>
      <c r="U198" s="63"/>
      <c r="X198" s="179"/>
    </row>
    <row r="199" ht="12.75" outlineLevel="4">
      <c r="A199" s="288"/>
      <c r="B199" s="289"/>
      <c r="C199" s="289"/>
      <c r="D199" s="290"/>
      <c r="E199" s="296" t="s">
        <v>2</v>
      </c>
      <c r="F199" s="291" t="s">
        <v>244</v>
      </c>
      <c r="G199" s="290"/>
      <c r="H199" s="292">
        <v>579.72</v>
      </c>
      <c r="I199" s="293"/>
      <c r="J199" s="294"/>
      <c r="K199" s="295"/>
      <c r="L199" s="295"/>
      <c r="M199" s="295"/>
      <c r="N199" s="295"/>
      <c r="O199" s="294"/>
      <c r="P199" s="294"/>
      <c r="Q199" s="294"/>
      <c r="R199" s="290"/>
      <c r="S199" s="290"/>
      <c r="T199" s="289"/>
      <c r="U199" s="61"/>
      <c r="V199" s="63"/>
      <c r="W199" s="63"/>
      <c r="X199" s="179"/>
    </row>
    <row r="200" ht="7.5" customHeight="1" outlineLevel="4">
      <c r="A200" s="63"/>
      <c r="B200" s="198"/>
      <c r="C200" s="198"/>
      <c r="D200" s="179"/>
      <c r="E200" s="179"/>
      <c r="F200" s="242"/>
      <c r="G200" s="179"/>
      <c r="H200" s="193"/>
      <c r="I200" s="246"/>
      <c r="J200" s="189"/>
      <c r="K200" s="193"/>
      <c r="L200" s="193"/>
      <c r="M200" s="193"/>
      <c r="N200" s="193"/>
      <c r="O200" s="189"/>
      <c r="P200" s="189"/>
      <c r="Q200" s="189"/>
      <c r="R200" s="179"/>
      <c r="S200" s="179"/>
      <c r="T200" s="198"/>
      <c r="U200" s="63"/>
      <c r="X200" s="179"/>
    </row>
    <row r="201" ht="12.75" outlineLevel="3">
      <c r="A201" s="56"/>
      <c r="B201" s="268"/>
      <c r="C201" s="269">
        <v>34</v>
      </c>
      <c r="D201" s="270" t="s">
        <v>97</v>
      </c>
      <c r="E201" s="271" t="s">
        <v>245</v>
      </c>
      <c r="F201" s="272" t="s">
        <v>246</v>
      </c>
      <c r="G201" s="270" t="s">
        <v>150</v>
      </c>
      <c r="H201" s="273">
        <v>524.52</v>
      </c>
      <c r="I201" s="274"/>
      <c r="J201" s="275">
        <f>H201*I201</f>
        <v>0</v>
      </c>
      <c r="K201" s="273"/>
      <c r="L201" s="273">
        <f>H201*K201</f>
        <v>0</v>
      </c>
      <c r="M201" s="273"/>
      <c r="N201" s="273">
        <f>H201*M201</f>
        <v>0</v>
      </c>
      <c r="O201" s="275">
        <v>21</v>
      </c>
      <c r="P201" s="275">
        <f>J201*(O201/100)</f>
        <v>0</v>
      </c>
      <c r="Q201" s="275">
        <f>J201+P201</f>
        <v>0</v>
      </c>
      <c r="R201" s="276"/>
      <c r="S201" s="276"/>
      <c r="T201" s="277">
        <v>1</v>
      </c>
      <c r="U201" s="63"/>
      <c r="V201" s="63"/>
      <c r="W201" s="63"/>
      <c r="X201" s="179"/>
    </row>
    <row r="202" ht="12.75" outlineLevel="4">
      <c r="A202" s="278"/>
      <c r="B202" s="279"/>
      <c r="C202" s="279"/>
      <c r="D202" s="280"/>
      <c r="E202" s="287" t="s">
        <v>1</v>
      </c>
      <c r="F202" s="281" t="s">
        <v>247</v>
      </c>
      <c r="G202" s="281"/>
      <c r="H202" s="282"/>
      <c r="I202" s="283"/>
      <c r="J202" s="284"/>
      <c r="K202" s="285"/>
      <c r="L202" s="285"/>
      <c r="M202" s="285"/>
      <c r="N202" s="285"/>
      <c r="O202" s="286"/>
      <c r="P202" s="286"/>
      <c r="Q202" s="286"/>
      <c r="R202" s="280"/>
      <c r="S202" s="280"/>
      <c r="T202" s="279"/>
      <c r="U202" s="61"/>
      <c r="V202" s="63"/>
      <c r="W202" s="63"/>
      <c r="X202" s="281" t="str">
        <f>F202</f>
        <v>Svahování trvalých svahů do projektovaných profilů strojně s potřebným přemístěním výkopku při svahování násypů v jakékoliv hornině</v>
      </c>
      <c r="Y202" s="67"/>
      <c r="AA202" s="74"/>
    </row>
    <row r="203" ht="7.5" customHeight="1" outlineLevel="4">
      <c r="B203" s="198"/>
      <c r="C203" s="198"/>
      <c r="D203" s="179"/>
      <c r="E203" s="179"/>
      <c r="F203" s="180"/>
      <c r="G203" s="179"/>
      <c r="H203" s="193"/>
      <c r="I203" s="246"/>
      <c r="J203" s="189"/>
      <c r="K203" s="193"/>
      <c r="L203" s="193"/>
      <c r="M203" s="193"/>
      <c r="N203" s="193"/>
      <c r="O203" s="189"/>
      <c r="P203" s="189"/>
      <c r="Q203" s="189"/>
      <c r="R203" s="179"/>
      <c r="S203" s="179"/>
      <c r="T203" s="198"/>
      <c r="U203" s="63"/>
      <c r="X203" s="179"/>
    </row>
    <row r="204" ht="12.75" outlineLevel="4">
      <c r="A204" s="288"/>
      <c r="B204" s="289"/>
      <c r="C204" s="289"/>
      <c r="D204" s="290"/>
      <c r="E204" s="296" t="s">
        <v>2</v>
      </c>
      <c r="F204" s="291" t="s">
        <v>248</v>
      </c>
      <c r="G204" s="290"/>
      <c r="H204" s="292">
        <v>524.52</v>
      </c>
      <c r="I204" s="293"/>
      <c r="J204" s="294"/>
      <c r="K204" s="295"/>
      <c r="L204" s="295"/>
      <c r="M204" s="295"/>
      <c r="N204" s="295"/>
      <c r="O204" s="294"/>
      <c r="P204" s="294"/>
      <c r="Q204" s="294"/>
      <c r="R204" s="290"/>
      <c r="S204" s="290"/>
      <c r="T204" s="289"/>
      <c r="U204" s="61"/>
      <c r="V204" s="63"/>
      <c r="W204" s="63"/>
      <c r="X204" s="179"/>
    </row>
    <row r="205" ht="7.5" customHeight="1" outlineLevel="4">
      <c r="A205" s="63"/>
      <c r="B205" s="198"/>
      <c r="C205" s="198"/>
      <c r="D205" s="179"/>
      <c r="E205" s="179"/>
      <c r="F205" s="242"/>
      <c r="G205" s="179"/>
      <c r="H205" s="193"/>
      <c r="I205" s="246"/>
      <c r="J205" s="189"/>
      <c r="K205" s="193"/>
      <c r="L205" s="193"/>
      <c r="M205" s="193"/>
      <c r="N205" s="193"/>
      <c r="O205" s="189"/>
      <c r="P205" s="189"/>
      <c r="Q205" s="189"/>
      <c r="R205" s="179"/>
      <c r="S205" s="179"/>
      <c r="T205" s="198"/>
      <c r="U205" s="63"/>
      <c r="X205" s="179"/>
    </row>
    <row r="206" ht="12.75" outlineLevel="3">
      <c r="A206" s="56"/>
      <c r="B206" s="268"/>
      <c r="C206" s="269">
        <v>35</v>
      </c>
      <c r="D206" s="270" t="s">
        <v>97</v>
      </c>
      <c r="E206" s="271" t="s">
        <v>249</v>
      </c>
      <c r="F206" s="272" t="s">
        <v>250</v>
      </c>
      <c r="G206" s="270" t="s">
        <v>150</v>
      </c>
      <c r="H206" s="273">
        <v>2301.2000000000003</v>
      </c>
      <c r="I206" s="274"/>
      <c r="J206" s="275">
        <f>H206*I206</f>
        <v>0</v>
      </c>
      <c r="K206" s="273"/>
      <c r="L206" s="273">
        <f>H206*K206</f>
        <v>0</v>
      </c>
      <c r="M206" s="273"/>
      <c r="N206" s="273">
        <f>H206*M206</f>
        <v>0</v>
      </c>
      <c r="O206" s="275">
        <v>21</v>
      </c>
      <c r="P206" s="275">
        <f>J206*(O206/100)</f>
        <v>0</v>
      </c>
      <c r="Q206" s="275">
        <f>J206+P206</f>
        <v>0</v>
      </c>
      <c r="R206" s="276"/>
      <c r="S206" s="276"/>
      <c r="T206" s="277">
        <v>1</v>
      </c>
      <c r="U206" s="63"/>
      <c r="V206" s="63"/>
      <c r="W206" s="63"/>
      <c r="X206" s="179"/>
    </row>
    <row r="207" ht="12.75" outlineLevel="4">
      <c r="A207" s="278"/>
      <c r="B207" s="279"/>
      <c r="C207" s="279"/>
      <c r="D207" s="280"/>
      <c r="E207" s="287" t="s">
        <v>1</v>
      </c>
      <c r="F207" s="281" t="s">
        <v>251</v>
      </c>
      <c r="G207" s="281"/>
      <c r="H207" s="282"/>
      <c r="I207" s="283"/>
      <c r="J207" s="284"/>
      <c r="K207" s="285"/>
      <c r="L207" s="285"/>
      <c r="M207" s="285"/>
      <c r="N207" s="285"/>
      <c r="O207" s="286"/>
      <c r="P207" s="286"/>
      <c r="Q207" s="286"/>
      <c r="R207" s="280"/>
      <c r="S207" s="280"/>
      <c r="T207" s="279"/>
      <c r="U207" s="61"/>
      <c r="V207" s="63"/>
      <c r="W207" s="63"/>
      <c r="X207" s="281" t="str">
        <f>F207</f>
        <v>Rozprostření a urovnání ornice v rovině nebo ve svahu sklonu do 1:5 strojně při souvislé ploše přes 500 m2, tl. vrstvy přes 250 do 300 mm</v>
      </c>
      <c r="Y207" s="67"/>
      <c r="AA207" s="74"/>
    </row>
    <row r="208" ht="7.5" customHeight="1" outlineLevel="4">
      <c r="B208" s="198"/>
      <c r="C208" s="198"/>
      <c r="D208" s="179"/>
      <c r="E208" s="179"/>
      <c r="F208" s="180"/>
      <c r="G208" s="179"/>
      <c r="H208" s="193"/>
      <c r="I208" s="246"/>
      <c r="J208" s="189"/>
      <c r="K208" s="193"/>
      <c r="L208" s="193"/>
      <c r="M208" s="193"/>
      <c r="N208" s="193"/>
      <c r="O208" s="189"/>
      <c r="P208" s="189"/>
      <c r="Q208" s="189"/>
      <c r="R208" s="179"/>
      <c r="S208" s="179"/>
      <c r="T208" s="198"/>
      <c r="U208" s="63"/>
      <c r="X208" s="179"/>
    </row>
    <row r="209" ht="19.9" outlineLevel="4">
      <c r="A209" s="288"/>
      <c r="B209" s="289"/>
      <c r="C209" s="289"/>
      <c r="D209" s="290"/>
      <c r="E209" s="296" t="s">
        <v>2</v>
      </c>
      <c r="F209" s="291" t="s">
        <v>252</v>
      </c>
      <c r="G209" s="290"/>
      <c r="H209" s="292">
        <v>0</v>
      </c>
      <c r="I209" s="293"/>
      <c r="J209" s="294"/>
      <c r="K209" s="295"/>
      <c r="L209" s="295"/>
      <c r="M209" s="295"/>
      <c r="N209" s="295"/>
      <c r="O209" s="294"/>
      <c r="P209" s="294"/>
      <c r="Q209" s="294"/>
      <c r="R209" s="290"/>
      <c r="S209" s="290"/>
      <c r="T209" s="289"/>
      <c r="U209" s="61"/>
      <c r="V209" s="63"/>
      <c r="W209" s="63"/>
      <c r="X209" s="179"/>
    </row>
    <row r="210" ht="12.75" outlineLevel="4">
      <c r="A210" s="288"/>
      <c r="B210" s="289"/>
      <c r="C210" s="289"/>
      <c r="D210" s="290"/>
      <c r="E210" s="296"/>
      <c r="F210" s="291" t="s">
        <v>253</v>
      </c>
      <c r="G210" s="290"/>
      <c r="H210" s="292">
        <v>0</v>
      </c>
      <c r="I210" s="293"/>
      <c r="J210" s="294"/>
      <c r="K210" s="295"/>
      <c r="L210" s="295"/>
      <c r="M210" s="295"/>
      <c r="N210" s="295"/>
      <c r="O210" s="294"/>
      <c r="P210" s="294"/>
      <c r="Q210" s="294"/>
      <c r="R210" s="290"/>
      <c r="S210" s="290"/>
      <c r="T210" s="289"/>
      <c r="U210" s="61"/>
      <c r="V210" s="63"/>
      <c r="W210" s="63"/>
      <c r="X210" s="179"/>
    </row>
    <row r="211" ht="12.75" outlineLevel="4">
      <c r="A211" s="288"/>
      <c r="B211" s="289"/>
      <c r="C211" s="289"/>
      <c r="D211" s="290"/>
      <c r="E211" s="296"/>
      <c r="F211" s="291" t="s">
        <v>254</v>
      </c>
      <c r="G211" s="290"/>
      <c r="H211" s="292">
        <v>2301.2000000000003</v>
      </c>
      <c r="I211" s="293"/>
      <c r="J211" s="294"/>
      <c r="K211" s="295"/>
      <c r="L211" s="295"/>
      <c r="M211" s="295"/>
      <c r="N211" s="295"/>
      <c r="O211" s="294"/>
      <c r="P211" s="294"/>
      <c r="Q211" s="294"/>
      <c r="R211" s="290"/>
      <c r="S211" s="290"/>
      <c r="T211" s="289"/>
      <c r="U211" s="61"/>
      <c r="V211" s="63"/>
      <c r="W211" s="63"/>
      <c r="X211" s="179"/>
    </row>
    <row r="212" ht="7.5" customHeight="1" outlineLevel="4">
      <c r="A212" s="63"/>
      <c r="B212" s="198"/>
      <c r="C212" s="198"/>
      <c r="D212" s="179"/>
      <c r="E212" s="179"/>
      <c r="F212" s="242"/>
      <c r="G212" s="179"/>
      <c r="H212" s="193"/>
      <c r="I212" s="246"/>
      <c r="J212" s="189"/>
      <c r="K212" s="193"/>
      <c r="L212" s="193"/>
      <c r="M212" s="193"/>
      <c r="N212" s="193"/>
      <c r="O212" s="189"/>
      <c r="P212" s="189"/>
      <c r="Q212" s="189"/>
      <c r="R212" s="179"/>
      <c r="S212" s="179"/>
      <c r="T212" s="198"/>
      <c r="U212" s="63"/>
      <c r="X212" s="179"/>
    </row>
    <row r="213" ht="12.75" outlineLevel="3">
      <c r="A213" s="56"/>
      <c r="B213" s="268"/>
      <c r="C213" s="269">
        <v>36</v>
      </c>
      <c r="D213" s="270" t="s">
        <v>97</v>
      </c>
      <c r="E213" s="271" t="s">
        <v>255</v>
      </c>
      <c r="F213" s="272" t="s">
        <v>256</v>
      </c>
      <c r="G213" s="270" t="s">
        <v>150</v>
      </c>
      <c r="H213" s="273">
        <v>1104.24</v>
      </c>
      <c r="I213" s="274"/>
      <c r="J213" s="275">
        <f>H213*I213</f>
        <v>0</v>
      </c>
      <c r="K213" s="273"/>
      <c r="L213" s="273">
        <f>H213*K213</f>
        <v>0</v>
      </c>
      <c r="M213" s="273"/>
      <c r="N213" s="273">
        <f>H213*M213</f>
        <v>0</v>
      </c>
      <c r="O213" s="275">
        <v>21</v>
      </c>
      <c r="P213" s="275">
        <f>J213*(O213/100)</f>
        <v>0</v>
      </c>
      <c r="Q213" s="275">
        <f>J213+P213</f>
        <v>0</v>
      </c>
      <c r="R213" s="276"/>
      <c r="S213" s="276"/>
      <c r="T213" s="277">
        <v>1</v>
      </c>
      <c r="U213" s="63"/>
      <c r="V213" s="63"/>
      <c r="W213" s="63"/>
      <c r="X213" s="179"/>
    </row>
    <row r="214" ht="12.75" outlineLevel="4">
      <c r="A214" s="278"/>
      <c r="B214" s="279"/>
      <c r="C214" s="279"/>
      <c r="D214" s="280"/>
      <c r="E214" s="287" t="s">
        <v>1</v>
      </c>
      <c r="F214" s="281" t="s">
        <v>257</v>
      </c>
      <c r="G214" s="281"/>
      <c r="H214" s="282"/>
      <c r="I214" s="283"/>
      <c r="J214" s="284"/>
      <c r="K214" s="285"/>
      <c r="L214" s="285"/>
      <c r="M214" s="285"/>
      <c r="N214" s="285"/>
      <c r="O214" s="286"/>
      <c r="P214" s="286"/>
      <c r="Q214" s="286"/>
      <c r="R214" s="280"/>
      <c r="S214" s="280"/>
      <c r="T214" s="279"/>
      <c r="U214" s="61"/>
      <c r="V214" s="63"/>
      <c r="W214" s="63"/>
      <c r="X214" s="281" t="str">
        <f>F214</f>
        <v>Založení trávníku na půdě předem připravené plochy do 1000 m2 výsevem včetně utažení parkového v rovině nebo na svahu do 1:5</v>
      </c>
      <c r="Y214" s="67"/>
      <c r="AA214" s="74"/>
    </row>
    <row r="215" ht="7.5" customHeight="1" outlineLevel="4">
      <c r="B215" s="198"/>
      <c r="C215" s="198"/>
      <c r="D215" s="179"/>
      <c r="E215" s="179"/>
      <c r="F215" s="180"/>
      <c r="G215" s="179"/>
      <c r="H215" s="193"/>
      <c r="I215" s="246"/>
      <c r="J215" s="189"/>
      <c r="K215" s="193"/>
      <c r="L215" s="193"/>
      <c r="M215" s="193"/>
      <c r="N215" s="193"/>
      <c r="O215" s="189"/>
      <c r="P215" s="189"/>
      <c r="Q215" s="189"/>
      <c r="R215" s="179"/>
      <c r="S215" s="179"/>
      <c r="T215" s="198"/>
      <c r="U215" s="63"/>
      <c r="X215" s="179"/>
    </row>
    <row r="216" ht="12.75" outlineLevel="4">
      <c r="A216" s="288"/>
      <c r="B216" s="289"/>
      <c r="C216" s="289"/>
      <c r="D216" s="290"/>
      <c r="E216" s="296" t="s">
        <v>2</v>
      </c>
      <c r="F216" s="291" t="s">
        <v>258</v>
      </c>
      <c r="G216" s="290"/>
      <c r="H216" s="292">
        <v>1104.24</v>
      </c>
      <c r="I216" s="293"/>
      <c r="J216" s="294"/>
      <c r="K216" s="295"/>
      <c r="L216" s="295"/>
      <c r="M216" s="295"/>
      <c r="N216" s="295"/>
      <c r="O216" s="294"/>
      <c r="P216" s="294"/>
      <c r="Q216" s="294"/>
      <c r="R216" s="290"/>
      <c r="S216" s="290"/>
      <c r="T216" s="289"/>
      <c r="U216" s="61"/>
      <c r="V216" s="63"/>
      <c r="W216" s="63"/>
      <c r="X216" s="179"/>
    </row>
    <row r="217" ht="7.5" customHeight="1" outlineLevel="4">
      <c r="A217" s="63"/>
      <c r="B217" s="198"/>
      <c r="C217" s="198"/>
      <c r="D217" s="179"/>
      <c r="E217" s="179"/>
      <c r="F217" s="242"/>
      <c r="G217" s="179"/>
      <c r="H217" s="193"/>
      <c r="I217" s="246"/>
      <c r="J217" s="189"/>
      <c r="K217" s="193"/>
      <c r="L217" s="193"/>
      <c r="M217" s="193"/>
      <c r="N217" s="193"/>
      <c r="O217" s="189"/>
      <c r="P217" s="189"/>
      <c r="Q217" s="189"/>
      <c r="R217" s="179"/>
      <c r="S217" s="179"/>
      <c r="T217" s="198"/>
      <c r="U217" s="63"/>
      <c r="X217" s="179"/>
    </row>
    <row r="218" ht="12.75" outlineLevel="3">
      <c r="A218" s="56"/>
      <c r="B218" s="268"/>
      <c r="C218" s="269">
        <v>37</v>
      </c>
      <c r="D218" s="270" t="s">
        <v>97</v>
      </c>
      <c r="E218" s="271" t="s">
        <v>259</v>
      </c>
      <c r="F218" s="272" t="s">
        <v>260</v>
      </c>
      <c r="G218" s="270" t="s">
        <v>150</v>
      </c>
      <c r="H218" s="273">
        <v>1104.24</v>
      </c>
      <c r="I218" s="274"/>
      <c r="J218" s="275">
        <f>H218*I218</f>
        <v>0</v>
      </c>
      <c r="K218" s="273"/>
      <c r="L218" s="273">
        <f>H218*K218</f>
        <v>0</v>
      </c>
      <c r="M218" s="273"/>
      <c r="N218" s="273">
        <f>H218*M218</f>
        <v>0</v>
      </c>
      <c r="O218" s="275">
        <v>21</v>
      </c>
      <c r="P218" s="275">
        <f>J218*(O218/100)</f>
        <v>0</v>
      </c>
      <c r="Q218" s="275">
        <f>J218+P218</f>
        <v>0</v>
      </c>
      <c r="R218" s="276"/>
      <c r="S218" s="276"/>
      <c r="T218" s="277">
        <v>1</v>
      </c>
      <c r="U218" s="63"/>
      <c r="V218" s="63"/>
      <c r="W218" s="63"/>
      <c r="X218" s="179"/>
    </row>
    <row r="219" ht="12.75" outlineLevel="4">
      <c r="A219" s="278"/>
      <c r="B219" s="279"/>
      <c r="C219" s="279"/>
      <c r="D219" s="280"/>
      <c r="E219" s="287" t="s">
        <v>1</v>
      </c>
      <c r="F219" s="281" t="s">
        <v>261</v>
      </c>
      <c r="G219" s="281"/>
      <c r="H219" s="282"/>
      <c r="I219" s="283"/>
      <c r="J219" s="284"/>
      <c r="K219" s="285"/>
      <c r="L219" s="285"/>
      <c r="M219" s="285"/>
      <c r="N219" s="285"/>
      <c r="O219" s="286"/>
      <c r="P219" s="286"/>
      <c r="Q219" s="286"/>
      <c r="R219" s="280"/>
      <c r="S219" s="280"/>
      <c r="T219" s="279"/>
      <c r="U219" s="61"/>
      <c r="V219" s="63"/>
      <c r="W219" s="63"/>
      <c r="X219" s="281" t="str">
        <f>F219</f>
        <v>Rozprostření a urovnání ornice v rovině nebo ve svahu sklonu do 1:5 strojně při souvislé ploše přes 500 m2, tl. vrstvy do 200 mm</v>
      </c>
      <c r="Y219" s="67"/>
      <c r="AA219" s="74"/>
    </row>
    <row r="220" ht="7.5" customHeight="1" outlineLevel="4">
      <c r="B220" s="198"/>
      <c r="C220" s="198"/>
      <c r="D220" s="179"/>
      <c r="E220" s="179"/>
      <c r="F220" s="180"/>
      <c r="G220" s="179"/>
      <c r="H220" s="193"/>
      <c r="I220" s="246"/>
      <c r="J220" s="189"/>
      <c r="K220" s="193"/>
      <c r="L220" s="193"/>
      <c r="M220" s="193"/>
      <c r="N220" s="193"/>
      <c r="O220" s="189"/>
      <c r="P220" s="189"/>
      <c r="Q220" s="189"/>
      <c r="R220" s="179"/>
      <c r="S220" s="179"/>
      <c r="T220" s="198"/>
      <c r="U220" s="63"/>
      <c r="X220" s="179"/>
    </row>
    <row r="221" ht="12.75" outlineLevel="3">
      <c r="A221" s="56"/>
      <c r="B221" s="268"/>
      <c r="C221" s="269">
        <v>38</v>
      </c>
      <c r="D221" s="270" t="s">
        <v>192</v>
      </c>
      <c r="E221" s="271" t="s">
        <v>262</v>
      </c>
      <c r="F221" s="272" t="s">
        <v>263</v>
      </c>
      <c r="G221" s="270" t="s">
        <v>264</v>
      </c>
      <c r="H221" s="273">
        <v>38.6484</v>
      </c>
      <c r="I221" s="274"/>
      <c r="J221" s="275">
        <f>H221*I221</f>
        <v>0</v>
      </c>
      <c r="K221" s="273">
        <v>1E-03</v>
      </c>
      <c r="L221" s="273">
        <f>H221*K221</f>
        <v>0.038648400000000006</v>
      </c>
      <c r="M221" s="273"/>
      <c r="N221" s="273">
        <f>H221*M221</f>
        <v>0</v>
      </c>
      <c r="O221" s="275">
        <v>21</v>
      </c>
      <c r="P221" s="275">
        <f>J221*(O221/100)</f>
        <v>0</v>
      </c>
      <c r="Q221" s="275">
        <f>J221+P221</f>
        <v>0</v>
      </c>
      <c r="R221" s="276"/>
      <c r="S221" s="276"/>
      <c r="T221" s="277">
        <v>1</v>
      </c>
      <c r="U221" s="63"/>
      <c r="V221" s="63"/>
      <c r="W221" s="63"/>
      <c r="X221" s="179"/>
    </row>
    <row r="222" ht="12.75" outlineLevel="4">
      <c r="A222" s="278"/>
      <c r="B222" s="279"/>
      <c r="C222" s="279"/>
      <c r="D222" s="280"/>
      <c r="E222" s="287" t="s">
        <v>1</v>
      </c>
      <c r="F222" s="281" t="s">
        <v>46</v>
      </c>
      <c r="G222" s="281"/>
      <c r="H222" s="282"/>
      <c r="I222" s="283"/>
      <c r="J222" s="284"/>
      <c r="K222" s="285"/>
      <c r="L222" s="285"/>
      <c r="M222" s="285"/>
      <c r="N222" s="285"/>
      <c r="O222" s="286"/>
      <c r="P222" s="286"/>
      <c r="Q222" s="286"/>
      <c r="R222" s="280"/>
      <c r="S222" s="280"/>
      <c r="T222" s="279"/>
      <c r="U222" s="61"/>
      <c r="V222" s="63"/>
      <c r="W222" s="63"/>
      <c r="X222" s="281" t="str">
        <f>F222</f>
        <v>---</v>
      </c>
      <c r="Y222" s="67"/>
      <c r="AA222" s="74"/>
    </row>
    <row r="223" ht="7.5" customHeight="1" outlineLevel="4">
      <c r="B223" s="198"/>
      <c r="C223" s="198"/>
      <c r="D223" s="179"/>
      <c r="E223" s="179"/>
      <c r="F223" s="180"/>
      <c r="G223" s="179"/>
      <c r="H223" s="193"/>
      <c r="I223" s="246"/>
      <c r="J223" s="189"/>
      <c r="K223" s="193"/>
      <c r="L223" s="193"/>
      <c r="M223" s="193"/>
      <c r="N223" s="193"/>
      <c r="O223" s="189"/>
      <c r="P223" s="189"/>
      <c r="Q223" s="189"/>
      <c r="R223" s="179"/>
      <c r="S223" s="179"/>
      <c r="T223" s="198"/>
      <c r="U223" s="63"/>
      <c r="X223" s="179"/>
    </row>
    <row r="224" ht="12.75" outlineLevel="4">
      <c r="A224" s="288"/>
      <c r="B224" s="289"/>
      <c r="C224" s="289"/>
      <c r="D224" s="290"/>
      <c r="E224" s="296" t="s">
        <v>2</v>
      </c>
      <c r="F224" s="291" t="s">
        <v>265</v>
      </c>
      <c r="G224" s="290"/>
      <c r="H224" s="292">
        <v>38.6484</v>
      </c>
      <c r="I224" s="293"/>
      <c r="J224" s="294"/>
      <c r="K224" s="295"/>
      <c r="L224" s="295"/>
      <c r="M224" s="295"/>
      <c r="N224" s="295"/>
      <c r="O224" s="294"/>
      <c r="P224" s="294"/>
      <c r="Q224" s="294"/>
      <c r="R224" s="290"/>
      <c r="S224" s="290"/>
      <c r="T224" s="289"/>
      <c r="U224" s="61"/>
      <c r="V224" s="63"/>
      <c r="W224" s="63"/>
      <c r="X224" s="179"/>
    </row>
    <row r="225" ht="7.5" customHeight="1" outlineLevel="4">
      <c r="A225" s="63"/>
      <c r="B225" s="198"/>
      <c r="C225" s="198"/>
      <c r="D225" s="179"/>
      <c r="E225" s="179"/>
      <c r="F225" s="242"/>
      <c r="G225" s="179"/>
      <c r="H225" s="193"/>
      <c r="I225" s="246"/>
      <c r="J225" s="189"/>
      <c r="K225" s="193"/>
      <c r="L225" s="193"/>
      <c r="M225" s="193"/>
      <c r="N225" s="193"/>
      <c r="O225" s="189"/>
      <c r="P225" s="189"/>
      <c r="Q225" s="189"/>
      <c r="R225" s="179"/>
      <c r="S225" s="179"/>
      <c r="T225" s="198"/>
      <c r="U225" s="63"/>
      <c r="X225" s="179"/>
    </row>
    <row r="226" ht="12.75" outlineLevel="3">
      <c r="A226" s="56"/>
      <c r="B226" s="268"/>
      <c r="C226" s="269">
        <v>39</v>
      </c>
      <c r="D226" s="270" t="s">
        <v>97</v>
      </c>
      <c r="E226" s="271" t="s">
        <v>266</v>
      </c>
      <c r="F226" s="272" t="s">
        <v>267</v>
      </c>
      <c r="G226" s="270" t="s">
        <v>156</v>
      </c>
      <c r="H226" s="273">
        <v>36</v>
      </c>
      <c r="I226" s="274"/>
      <c r="J226" s="275">
        <f>H226*I226</f>
        <v>0</v>
      </c>
      <c r="K226" s="273"/>
      <c r="L226" s="273">
        <f>H226*K226</f>
        <v>0</v>
      </c>
      <c r="M226" s="273"/>
      <c r="N226" s="273">
        <f>H226*M226</f>
        <v>0</v>
      </c>
      <c r="O226" s="275">
        <v>21</v>
      </c>
      <c r="P226" s="275">
        <f>J226*(O226/100)</f>
        <v>0</v>
      </c>
      <c r="Q226" s="275">
        <f>J226+P226</f>
        <v>0</v>
      </c>
      <c r="R226" s="276"/>
      <c r="S226" s="276"/>
      <c r="T226" s="277">
        <v>1</v>
      </c>
      <c r="U226" s="63"/>
      <c r="V226" s="63"/>
      <c r="W226" s="63"/>
      <c r="X226" s="179"/>
    </row>
    <row r="227" ht="33.7" outlineLevel="4">
      <c r="A227" s="278"/>
      <c r="B227" s="279"/>
      <c r="C227" s="279"/>
      <c r="D227" s="280"/>
      <c r="E227" s="287" t="s">
        <v>1</v>
      </c>
      <c r="F227" s="281" t="s">
        <v>268</v>
      </c>
      <c r="G227" s="281"/>
      <c r="H227" s="282"/>
      <c r="I227" s="283"/>
      <c r="J227" s="284"/>
      <c r="K227" s="285"/>
      <c r="L227" s="285"/>
      <c r="M227" s="285"/>
      <c r="N227" s="285"/>
      <c r="O227" s="286"/>
      <c r="P227" s="286"/>
      <c r="Q227" s="286"/>
      <c r="R227" s="280"/>
      <c r="S227" s="280"/>
      <c r="T227" s="279"/>
      <c r="U227" s="61"/>
      <c r="V227" s="63"/>
      <c r="W227" s="63"/>
      <c r="X227" s="281" t="str">
        <f>F227</f>
        <v xml:space="preserve">Zásyp sypaninou z jakékoliv horniny strojně 
  s uložením výkopku ve vrstvách 
    se zhutněním 
      jam, šachet, rýh nebo kolem objektů v těchto vykopávkách</v>
      </c>
      <c r="Y227" s="67"/>
      <c r="AA227" s="74"/>
    </row>
    <row r="228" ht="7.5" customHeight="1" outlineLevel="4">
      <c r="B228" s="198"/>
      <c r="C228" s="198"/>
      <c r="D228" s="179"/>
      <c r="E228" s="179"/>
      <c r="F228" s="180"/>
      <c r="G228" s="179"/>
      <c r="H228" s="193"/>
      <c r="I228" s="246"/>
      <c r="J228" s="189"/>
      <c r="K228" s="193"/>
      <c r="L228" s="193"/>
      <c r="M228" s="193"/>
      <c r="N228" s="193"/>
      <c r="O228" s="189"/>
      <c r="P228" s="189"/>
      <c r="Q228" s="189"/>
      <c r="R228" s="179"/>
      <c r="S228" s="179"/>
      <c r="T228" s="198"/>
      <c r="U228" s="63"/>
      <c r="X228" s="179"/>
    </row>
    <row r="229" ht="12.75" outlineLevel="4">
      <c r="A229" s="288"/>
      <c r="B229" s="289"/>
      <c r="C229" s="289"/>
      <c r="D229" s="290"/>
      <c r="E229" s="296" t="s">
        <v>2</v>
      </c>
      <c r="F229" s="291" t="s">
        <v>180</v>
      </c>
      <c r="G229" s="290"/>
      <c r="H229" s="292">
        <v>0</v>
      </c>
      <c r="I229" s="293"/>
      <c r="J229" s="294"/>
      <c r="K229" s="295"/>
      <c r="L229" s="295"/>
      <c r="M229" s="295"/>
      <c r="N229" s="295"/>
      <c r="O229" s="294"/>
      <c r="P229" s="294"/>
      <c r="Q229" s="294"/>
      <c r="R229" s="290"/>
      <c r="S229" s="290"/>
      <c r="T229" s="289"/>
      <c r="U229" s="61"/>
      <c r="V229" s="63"/>
      <c r="W229" s="63"/>
      <c r="X229" s="179"/>
    </row>
    <row r="230" ht="12.75" outlineLevel="4">
      <c r="A230" s="288"/>
      <c r="B230" s="289"/>
      <c r="C230" s="289"/>
      <c r="D230" s="290"/>
      <c r="E230" s="296"/>
      <c r="F230" s="291" t="s">
        <v>181</v>
      </c>
      <c r="G230" s="290"/>
      <c r="H230" s="292">
        <v>6</v>
      </c>
      <c r="I230" s="293"/>
      <c r="J230" s="294"/>
      <c r="K230" s="295"/>
      <c r="L230" s="295"/>
      <c r="M230" s="295"/>
      <c r="N230" s="295"/>
      <c r="O230" s="294"/>
      <c r="P230" s="294"/>
      <c r="Q230" s="294"/>
      <c r="R230" s="290"/>
      <c r="S230" s="290"/>
      <c r="T230" s="289"/>
      <c r="U230" s="61"/>
      <c r="V230" s="63"/>
      <c r="W230" s="63"/>
      <c r="X230" s="179"/>
    </row>
    <row r="231" ht="12.75" outlineLevel="4">
      <c r="A231" s="288"/>
      <c r="B231" s="289"/>
      <c r="C231" s="289"/>
      <c r="D231" s="290"/>
      <c r="E231" s="296"/>
      <c r="F231" s="291" t="s">
        <v>182</v>
      </c>
      <c r="G231" s="290"/>
      <c r="H231" s="292">
        <v>15</v>
      </c>
      <c r="I231" s="293"/>
      <c r="J231" s="294"/>
      <c r="K231" s="295"/>
      <c r="L231" s="295"/>
      <c r="M231" s="295"/>
      <c r="N231" s="295"/>
      <c r="O231" s="294"/>
      <c r="P231" s="294"/>
      <c r="Q231" s="294"/>
      <c r="R231" s="290"/>
      <c r="S231" s="290"/>
      <c r="T231" s="289"/>
      <c r="U231" s="61"/>
      <c r="V231" s="63"/>
      <c r="W231" s="63"/>
      <c r="X231" s="179"/>
    </row>
    <row r="232" ht="12.75" outlineLevel="4">
      <c r="A232" s="288"/>
      <c r="B232" s="289"/>
      <c r="C232" s="289"/>
      <c r="D232" s="290"/>
      <c r="E232" s="296"/>
      <c r="F232" s="291" t="s">
        <v>184</v>
      </c>
      <c r="G232" s="290"/>
      <c r="H232" s="292">
        <v>15</v>
      </c>
      <c r="I232" s="293"/>
      <c r="J232" s="294"/>
      <c r="K232" s="295"/>
      <c r="L232" s="295"/>
      <c r="M232" s="295"/>
      <c r="N232" s="295"/>
      <c r="O232" s="294"/>
      <c r="P232" s="294"/>
      <c r="Q232" s="294"/>
      <c r="R232" s="290"/>
      <c r="S232" s="290"/>
      <c r="T232" s="289"/>
      <c r="U232" s="61"/>
      <c r="V232" s="63"/>
      <c r="W232" s="63"/>
      <c r="X232" s="179"/>
    </row>
    <row r="233" ht="7.5" customHeight="1" outlineLevel="4">
      <c r="A233" s="63"/>
      <c r="B233" s="198"/>
      <c r="C233" s="198"/>
      <c r="D233" s="179"/>
      <c r="E233" s="179"/>
      <c r="F233" s="242"/>
      <c r="G233" s="179"/>
      <c r="H233" s="193"/>
      <c r="I233" s="246"/>
      <c r="J233" s="189"/>
      <c r="K233" s="193"/>
      <c r="L233" s="193"/>
      <c r="M233" s="193"/>
      <c r="N233" s="193"/>
      <c r="O233" s="189"/>
      <c r="P233" s="189"/>
      <c r="Q233" s="189"/>
      <c r="R233" s="179"/>
      <c r="S233" s="179"/>
      <c r="T233" s="198"/>
      <c r="U233" s="63"/>
      <c r="X233" s="179"/>
    </row>
    <row r="234" ht="12.75" outlineLevel="3">
      <c r="A234" s="56"/>
      <c r="B234" s="268"/>
      <c r="C234" s="269">
        <v>40</v>
      </c>
      <c r="D234" s="270" t="s">
        <v>192</v>
      </c>
      <c r="E234" s="271" t="s">
        <v>269</v>
      </c>
      <c r="F234" s="272" t="s">
        <v>270</v>
      </c>
      <c r="G234" s="270" t="s">
        <v>195</v>
      </c>
      <c r="H234" s="273">
        <v>70.92</v>
      </c>
      <c r="I234" s="274"/>
      <c r="J234" s="275">
        <f>H234*I234</f>
        <v>0</v>
      </c>
      <c r="K234" s="273">
        <v>1</v>
      </c>
      <c r="L234" s="273">
        <f>H234*K234</f>
        <v>70.92</v>
      </c>
      <c r="M234" s="273"/>
      <c r="N234" s="273">
        <f>H234*M234</f>
        <v>0</v>
      </c>
      <c r="O234" s="275">
        <v>21</v>
      </c>
      <c r="P234" s="275">
        <f>J234*(O234/100)</f>
        <v>0</v>
      </c>
      <c r="Q234" s="275">
        <f>J234+P234</f>
        <v>0</v>
      </c>
      <c r="R234" s="276"/>
      <c r="S234" s="276"/>
      <c r="T234" s="277">
        <v>1</v>
      </c>
      <c r="U234" s="63"/>
      <c r="V234" s="63"/>
      <c r="W234" s="63"/>
      <c r="X234" s="179"/>
    </row>
    <row r="235" ht="12.75" outlineLevel="4">
      <c r="A235" s="278"/>
      <c r="B235" s="279"/>
      <c r="C235" s="279"/>
      <c r="D235" s="280"/>
      <c r="E235" s="287" t="s">
        <v>1</v>
      </c>
      <c r="F235" s="281" t="s">
        <v>46</v>
      </c>
      <c r="G235" s="281"/>
      <c r="H235" s="282"/>
      <c r="I235" s="283"/>
      <c r="J235" s="284"/>
      <c r="K235" s="285"/>
      <c r="L235" s="285"/>
      <c r="M235" s="285"/>
      <c r="N235" s="285"/>
      <c r="O235" s="286"/>
      <c r="P235" s="286"/>
      <c r="Q235" s="286"/>
      <c r="R235" s="280"/>
      <c r="S235" s="280"/>
      <c r="T235" s="279"/>
      <c r="U235" s="61"/>
      <c r="V235" s="63"/>
      <c r="W235" s="63"/>
      <c r="X235" s="281" t="str">
        <f>F235</f>
        <v>---</v>
      </c>
      <c r="Y235" s="67"/>
      <c r="AA235" s="74"/>
    </row>
    <row r="236" ht="7.5" customHeight="1" outlineLevel="4">
      <c r="B236" s="198"/>
      <c r="C236" s="198"/>
      <c r="D236" s="179"/>
      <c r="E236" s="179"/>
      <c r="F236" s="180"/>
      <c r="G236" s="179"/>
      <c r="H236" s="193"/>
      <c r="I236" s="246"/>
      <c r="J236" s="189"/>
      <c r="K236" s="193"/>
      <c r="L236" s="193"/>
      <c r="M236" s="193"/>
      <c r="N236" s="193"/>
      <c r="O236" s="189"/>
      <c r="P236" s="189"/>
      <c r="Q236" s="189"/>
      <c r="R236" s="179"/>
      <c r="S236" s="179"/>
      <c r="T236" s="198"/>
      <c r="U236" s="63"/>
      <c r="X236" s="179"/>
    </row>
    <row r="237" ht="12.75" outlineLevel="4">
      <c r="A237" s="288"/>
      <c r="B237" s="289"/>
      <c r="C237" s="289"/>
      <c r="D237" s="290"/>
      <c r="E237" s="296" t="s">
        <v>2</v>
      </c>
      <c r="F237" s="291" t="s">
        <v>271</v>
      </c>
      <c r="G237" s="290"/>
      <c r="H237" s="292">
        <v>70.92</v>
      </c>
      <c r="I237" s="293"/>
      <c r="J237" s="294"/>
      <c r="K237" s="295"/>
      <c r="L237" s="295"/>
      <c r="M237" s="295"/>
      <c r="N237" s="295"/>
      <c r="O237" s="294"/>
      <c r="P237" s="294"/>
      <c r="Q237" s="294"/>
      <c r="R237" s="290"/>
      <c r="S237" s="290"/>
      <c r="T237" s="289"/>
      <c r="U237" s="61"/>
      <c r="V237" s="63"/>
      <c r="W237" s="63"/>
      <c r="X237" s="179"/>
    </row>
    <row r="238" ht="7.5" customHeight="1" outlineLevel="4">
      <c r="A238" s="63"/>
      <c r="B238" s="198"/>
      <c r="C238" s="198"/>
      <c r="D238" s="179"/>
      <c r="E238" s="179"/>
      <c r="F238" s="242"/>
      <c r="G238" s="179"/>
      <c r="H238" s="193"/>
      <c r="I238" s="246"/>
      <c r="J238" s="189"/>
      <c r="K238" s="193"/>
      <c r="L238" s="193"/>
      <c r="M238" s="193"/>
      <c r="N238" s="193"/>
      <c r="O238" s="189"/>
      <c r="P238" s="189"/>
      <c r="Q238" s="189"/>
      <c r="R238" s="179"/>
      <c r="S238" s="179"/>
      <c r="T238" s="198"/>
      <c r="U238" s="63"/>
      <c r="X238" s="179"/>
    </row>
    <row r="239" ht="12.75" outlineLevel="3">
      <c r="A239" s="56"/>
      <c r="B239" s="268"/>
      <c r="C239" s="269">
        <v>41</v>
      </c>
      <c r="D239" s="270" t="s">
        <v>97</v>
      </c>
      <c r="E239" s="271" t="s">
        <v>272</v>
      </c>
      <c r="F239" s="272" t="s">
        <v>273</v>
      </c>
      <c r="G239" s="270" t="s">
        <v>156</v>
      </c>
      <c r="H239" s="273">
        <v>47.52</v>
      </c>
      <c r="I239" s="274"/>
      <c r="J239" s="275">
        <f>H239*I239</f>
        <v>0</v>
      </c>
      <c r="K239" s="273"/>
      <c r="L239" s="273">
        <f>H239*K239</f>
        <v>0</v>
      </c>
      <c r="M239" s="273"/>
      <c r="N239" s="273">
        <f>H239*M239</f>
        <v>0</v>
      </c>
      <c r="O239" s="275">
        <v>21</v>
      </c>
      <c r="P239" s="275">
        <f>J239*(O239/100)</f>
        <v>0</v>
      </c>
      <c r="Q239" s="275">
        <f>J239+P239</f>
        <v>0</v>
      </c>
      <c r="R239" s="276"/>
      <c r="S239" s="276"/>
      <c r="T239" s="277">
        <v>1</v>
      </c>
      <c r="U239" s="63"/>
      <c r="V239" s="63"/>
      <c r="W239" s="63"/>
      <c r="X239" s="179"/>
    </row>
    <row r="240" ht="17.6" outlineLevel="4">
      <c r="A240" s="278"/>
      <c r="B240" s="279"/>
      <c r="C240" s="279"/>
      <c r="D240" s="280"/>
      <c r="E240" s="287" t="s">
        <v>1</v>
      </c>
      <c r="F240" s="281" t="s">
        <v>274</v>
      </c>
      <c r="G240" s="281"/>
      <c r="H240" s="282"/>
      <c r="I240" s="283"/>
      <c r="J240" s="284"/>
      <c r="K240" s="285"/>
      <c r="L240" s="285"/>
      <c r="M240" s="285"/>
      <c r="N240" s="285"/>
      <c r="O240" s="286"/>
      <c r="P240" s="286"/>
      <c r="Q240" s="286"/>
      <c r="R240" s="280"/>
      <c r="S240" s="280"/>
      <c r="T240" s="279"/>
      <c r="U240" s="61"/>
      <c r="V240" s="63"/>
      <c r="W240" s="63"/>
      <c r="X240" s="281" t="str">
        <f>F240</f>
        <v>Obsypání potrubí strojně sypaninou z vhodných hornin třídy těžitelnosti I a II, skupiny 1 až 4 nebo materiálem připraveným podél výkopu ve vzdálenosti do 3 m od jeho kraje, pro jakoukoliv hloubku výkopu a míru zhutnění bez prohození sypaniny</v>
      </c>
      <c r="Y240" s="67"/>
      <c r="AA240" s="74"/>
    </row>
    <row r="241" ht="7.5" customHeight="1" outlineLevel="4">
      <c r="B241" s="198"/>
      <c r="C241" s="198"/>
      <c r="D241" s="179"/>
      <c r="E241" s="179"/>
      <c r="F241" s="180"/>
      <c r="G241" s="179"/>
      <c r="H241" s="193"/>
      <c r="I241" s="246"/>
      <c r="J241" s="189"/>
      <c r="K241" s="193"/>
      <c r="L241" s="193"/>
      <c r="M241" s="193"/>
      <c r="N241" s="193"/>
      <c r="O241" s="189"/>
      <c r="P241" s="189"/>
      <c r="Q241" s="189"/>
      <c r="R241" s="179"/>
      <c r="S241" s="179"/>
      <c r="T241" s="198"/>
      <c r="U241" s="63"/>
      <c r="X241" s="179"/>
    </row>
    <row r="242" ht="12.75" outlineLevel="4">
      <c r="A242" s="288"/>
      <c r="B242" s="289"/>
      <c r="C242" s="289"/>
      <c r="D242" s="290"/>
      <c r="E242" s="296" t="s">
        <v>2</v>
      </c>
      <c r="F242" s="291" t="s">
        <v>174</v>
      </c>
      <c r="G242" s="290"/>
      <c r="H242" s="292">
        <v>0</v>
      </c>
      <c r="I242" s="293"/>
      <c r="J242" s="294"/>
      <c r="K242" s="295"/>
      <c r="L242" s="295"/>
      <c r="M242" s="295"/>
      <c r="N242" s="295"/>
      <c r="O242" s="294"/>
      <c r="P242" s="294"/>
      <c r="Q242" s="294"/>
      <c r="R242" s="290"/>
      <c r="S242" s="290"/>
      <c r="T242" s="289"/>
      <c r="U242" s="61"/>
      <c r="V242" s="63"/>
      <c r="W242" s="63"/>
      <c r="X242" s="179"/>
    </row>
    <row r="243" ht="12.75" outlineLevel="4">
      <c r="A243" s="288"/>
      <c r="B243" s="289"/>
      <c r="C243" s="289"/>
      <c r="D243" s="290"/>
      <c r="E243" s="296"/>
      <c r="F243" s="291" t="s">
        <v>175</v>
      </c>
      <c r="G243" s="290"/>
      <c r="H243" s="292">
        <v>4.9600000000000006</v>
      </c>
      <c r="I243" s="293"/>
      <c r="J243" s="294"/>
      <c r="K243" s="295"/>
      <c r="L243" s="295"/>
      <c r="M243" s="295"/>
      <c r="N243" s="295"/>
      <c r="O243" s="294"/>
      <c r="P243" s="294"/>
      <c r="Q243" s="294"/>
      <c r="R243" s="290"/>
      <c r="S243" s="290"/>
      <c r="T243" s="289"/>
      <c r="U243" s="61"/>
      <c r="V243" s="63"/>
      <c r="W243" s="63"/>
      <c r="X243" s="179"/>
    </row>
    <row r="244" ht="12.75" outlineLevel="4">
      <c r="A244" s="288"/>
      <c r="B244" s="289"/>
      <c r="C244" s="289"/>
      <c r="D244" s="290"/>
      <c r="E244" s="296"/>
      <c r="F244" s="291" t="s">
        <v>176</v>
      </c>
      <c r="G244" s="290"/>
      <c r="H244" s="292">
        <v>10.080000000000002</v>
      </c>
      <c r="I244" s="293"/>
      <c r="J244" s="294"/>
      <c r="K244" s="295"/>
      <c r="L244" s="295"/>
      <c r="M244" s="295"/>
      <c r="N244" s="295"/>
      <c r="O244" s="294"/>
      <c r="P244" s="294"/>
      <c r="Q244" s="294"/>
      <c r="R244" s="290"/>
      <c r="S244" s="290"/>
      <c r="T244" s="289"/>
      <c r="U244" s="61"/>
      <c r="V244" s="63"/>
      <c r="W244" s="63"/>
      <c r="X244" s="179"/>
    </row>
    <row r="245" ht="12.75" outlineLevel="4">
      <c r="A245" s="288"/>
      <c r="B245" s="289"/>
      <c r="C245" s="289"/>
      <c r="D245" s="290"/>
      <c r="E245" s="296"/>
      <c r="F245" s="291" t="s">
        <v>177</v>
      </c>
      <c r="G245" s="290"/>
      <c r="H245" s="292">
        <v>10.560000000000003</v>
      </c>
      <c r="I245" s="293"/>
      <c r="J245" s="294"/>
      <c r="K245" s="295"/>
      <c r="L245" s="295"/>
      <c r="M245" s="295"/>
      <c r="N245" s="295"/>
      <c r="O245" s="294"/>
      <c r="P245" s="294"/>
      <c r="Q245" s="294"/>
      <c r="R245" s="290"/>
      <c r="S245" s="290"/>
      <c r="T245" s="289"/>
      <c r="U245" s="61"/>
      <c r="V245" s="63"/>
      <c r="W245" s="63"/>
      <c r="X245" s="179"/>
    </row>
    <row r="246" ht="12.75" outlineLevel="4">
      <c r="A246" s="288"/>
      <c r="B246" s="289"/>
      <c r="C246" s="289"/>
      <c r="D246" s="290"/>
      <c r="E246" s="296"/>
      <c r="F246" s="291" t="s">
        <v>178</v>
      </c>
      <c r="G246" s="290"/>
      <c r="H246" s="292">
        <v>10.880000000000003</v>
      </c>
      <c r="I246" s="293"/>
      <c r="J246" s="294"/>
      <c r="K246" s="295"/>
      <c r="L246" s="295"/>
      <c r="M246" s="295"/>
      <c r="N246" s="295"/>
      <c r="O246" s="294"/>
      <c r="P246" s="294"/>
      <c r="Q246" s="294"/>
      <c r="R246" s="290"/>
      <c r="S246" s="290"/>
      <c r="T246" s="289"/>
      <c r="U246" s="61"/>
      <c r="V246" s="63"/>
      <c r="W246" s="63"/>
      <c r="X246" s="179"/>
    </row>
    <row r="247" ht="12.75" outlineLevel="4">
      <c r="A247" s="288"/>
      <c r="B247" s="289"/>
      <c r="C247" s="289"/>
      <c r="D247" s="290"/>
      <c r="E247" s="296"/>
      <c r="F247" s="291" t="s">
        <v>179</v>
      </c>
      <c r="G247" s="290"/>
      <c r="H247" s="292">
        <v>11.04</v>
      </c>
      <c r="I247" s="293"/>
      <c r="J247" s="294"/>
      <c r="K247" s="295"/>
      <c r="L247" s="295"/>
      <c r="M247" s="295"/>
      <c r="N247" s="295"/>
      <c r="O247" s="294"/>
      <c r="P247" s="294"/>
      <c r="Q247" s="294"/>
      <c r="R247" s="290"/>
      <c r="S247" s="290"/>
      <c r="T247" s="289"/>
      <c r="U247" s="61"/>
      <c r="V247" s="63"/>
      <c r="W247" s="63"/>
      <c r="X247" s="179"/>
    </row>
    <row r="248" ht="7.5" customHeight="1" outlineLevel="4">
      <c r="A248" s="63"/>
      <c r="B248" s="198"/>
      <c r="C248" s="198"/>
      <c r="D248" s="179"/>
      <c r="E248" s="179"/>
      <c r="F248" s="242"/>
      <c r="G248" s="179"/>
      <c r="H248" s="193"/>
      <c r="I248" s="246"/>
      <c r="J248" s="189"/>
      <c r="K248" s="193"/>
      <c r="L248" s="193"/>
      <c r="M248" s="193"/>
      <c r="N248" s="193"/>
      <c r="O248" s="189"/>
      <c r="P248" s="189"/>
      <c r="Q248" s="189"/>
      <c r="R248" s="179"/>
      <c r="S248" s="179"/>
      <c r="T248" s="198"/>
      <c r="U248" s="63"/>
      <c r="X248" s="179"/>
    </row>
    <row r="249" ht="12.75" outlineLevel="3">
      <c r="A249" s="56"/>
      <c r="B249" s="268"/>
      <c r="C249" s="269">
        <v>42</v>
      </c>
      <c r="D249" s="270" t="s">
        <v>192</v>
      </c>
      <c r="E249" s="271" t="s">
        <v>275</v>
      </c>
      <c r="F249" s="272" t="s">
        <v>276</v>
      </c>
      <c r="G249" s="270" t="s">
        <v>195</v>
      </c>
      <c r="H249" s="273">
        <v>93.6144</v>
      </c>
      <c r="I249" s="274"/>
      <c r="J249" s="275">
        <f>H249*I249</f>
        <v>0</v>
      </c>
      <c r="K249" s="273">
        <v>1</v>
      </c>
      <c r="L249" s="273">
        <f>H249*K249</f>
        <v>93.6144</v>
      </c>
      <c r="M249" s="273"/>
      <c r="N249" s="273">
        <f>H249*M249</f>
        <v>0</v>
      </c>
      <c r="O249" s="275">
        <v>21</v>
      </c>
      <c r="P249" s="275">
        <f>J249*(O249/100)</f>
        <v>0</v>
      </c>
      <c r="Q249" s="275">
        <f>J249+P249</f>
        <v>0</v>
      </c>
      <c r="R249" s="276"/>
      <c r="S249" s="276"/>
      <c r="T249" s="277">
        <v>1</v>
      </c>
      <c r="U249" s="63"/>
      <c r="V249" s="63"/>
      <c r="W249" s="63"/>
      <c r="X249" s="179"/>
    </row>
    <row r="250" ht="12.75" outlineLevel="4">
      <c r="A250" s="278"/>
      <c r="B250" s="279"/>
      <c r="C250" s="279"/>
      <c r="D250" s="280"/>
      <c r="E250" s="287" t="s">
        <v>1</v>
      </c>
      <c r="F250" s="281" t="s">
        <v>46</v>
      </c>
      <c r="G250" s="281"/>
      <c r="H250" s="282"/>
      <c r="I250" s="283"/>
      <c r="J250" s="284"/>
      <c r="K250" s="285"/>
      <c r="L250" s="285"/>
      <c r="M250" s="285"/>
      <c r="N250" s="285"/>
      <c r="O250" s="286"/>
      <c r="P250" s="286"/>
      <c r="Q250" s="286"/>
      <c r="R250" s="280"/>
      <c r="S250" s="280"/>
      <c r="T250" s="279"/>
      <c r="U250" s="61"/>
      <c r="V250" s="63"/>
      <c r="W250" s="63"/>
      <c r="X250" s="281" t="str">
        <f>F250</f>
        <v>---</v>
      </c>
      <c r="Y250" s="67"/>
      <c r="AA250" s="74"/>
    </row>
    <row r="251" ht="7.5" customHeight="1" outlineLevel="4">
      <c r="B251" s="198"/>
      <c r="C251" s="198"/>
      <c r="D251" s="179"/>
      <c r="E251" s="179"/>
      <c r="F251" s="180"/>
      <c r="G251" s="179"/>
      <c r="H251" s="193"/>
      <c r="I251" s="246"/>
      <c r="J251" s="189"/>
      <c r="K251" s="193"/>
      <c r="L251" s="193"/>
      <c r="M251" s="193"/>
      <c r="N251" s="193"/>
      <c r="O251" s="189"/>
      <c r="P251" s="189"/>
      <c r="Q251" s="189"/>
      <c r="R251" s="179"/>
      <c r="S251" s="179"/>
      <c r="T251" s="198"/>
      <c r="U251" s="63"/>
      <c r="X251" s="179"/>
    </row>
    <row r="252" ht="12.75" outlineLevel="4">
      <c r="A252" s="288"/>
      <c r="B252" s="289"/>
      <c r="C252" s="289"/>
      <c r="D252" s="290"/>
      <c r="E252" s="296" t="s">
        <v>2</v>
      </c>
      <c r="F252" s="291" t="s">
        <v>277</v>
      </c>
      <c r="G252" s="290"/>
      <c r="H252" s="292">
        <v>93.6144</v>
      </c>
      <c r="I252" s="293"/>
      <c r="J252" s="294"/>
      <c r="K252" s="295"/>
      <c r="L252" s="295"/>
      <c r="M252" s="295"/>
      <c r="N252" s="295"/>
      <c r="O252" s="294"/>
      <c r="P252" s="294"/>
      <c r="Q252" s="294"/>
      <c r="R252" s="290"/>
      <c r="S252" s="290"/>
      <c r="T252" s="289"/>
      <c r="U252" s="61"/>
      <c r="V252" s="63"/>
      <c r="W252" s="63"/>
      <c r="X252" s="179"/>
    </row>
    <row r="253" ht="7.5" customHeight="1" outlineLevel="4">
      <c r="A253" s="63"/>
      <c r="B253" s="198"/>
      <c r="C253" s="198"/>
      <c r="D253" s="179"/>
      <c r="E253" s="179"/>
      <c r="F253" s="242"/>
      <c r="G253" s="179"/>
      <c r="H253" s="193"/>
      <c r="I253" s="246"/>
      <c r="J253" s="189"/>
      <c r="K253" s="193"/>
      <c r="L253" s="193"/>
      <c r="M253" s="193"/>
      <c r="N253" s="193"/>
      <c r="O253" s="189"/>
      <c r="P253" s="189"/>
      <c r="Q253" s="189"/>
      <c r="R253" s="179"/>
      <c r="S253" s="179"/>
      <c r="T253" s="198"/>
      <c r="U253" s="63"/>
      <c r="X253" s="179"/>
    </row>
    <row r="254" ht="12.75" outlineLevel="3">
      <c r="B254" s="61"/>
      <c r="C254" s="61"/>
      <c r="D254" s="61"/>
      <c r="E254" s="61"/>
      <c r="F254" s="61"/>
      <c r="G254" s="61"/>
      <c r="H254" s="61"/>
      <c r="I254" s="63"/>
      <c r="J254" s="63"/>
      <c r="K254" s="61"/>
      <c r="L254" s="61"/>
      <c r="M254" s="61"/>
      <c r="N254" s="61"/>
      <c r="O254" s="61"/>
      <c r="P254" s="63"/>
      <c r="Q254" s="63"/>
      <c r="R254" s="63"/>
      <c r="S254" s="61"/>
      <c r="T254" s="61"/>
      <c r="X254" s="61"/>
    </row>
    <row r="255" ht="12.75" outlineLevel="2">
      <c r="A255" s="226" t="s">
        <v>81</v>
      </c>
      <c r="B255" s="230">
        <v>3</v>
      </c>
      <c r="C255" s="262"/>
      <c r="D255" s="263" t="s">
        <v>96</v>
      </c>
      <c r="E255" s="263"/>
      <c r="F255" s="264" t="s">
        <v>82</v>
      </c>
      <c r="G255" s="263"/>
      <c r="H255" s="265"/>
      <c r="I255" s="266"/>
      <c r="J255" s="228">
        <f>SUBTOTAL(9,J256:J284)</f>
        <v>0</v>
      </c>
      <c r="K255" s="265"/>
      <c r="L255" s="229">
        <f>SUBTOTAL(9,L256:L284)</f>
        <v>85.710876000000013</v>
      </c>
      <c r="M255" s="265"/>
      <c r="N255" s="229">
        <f>SUBTOTAL(9,N256:N284)</f>
        <v>0</v>
      </c>
      <c r="O255" s="267"/>
      <c r="P255" s="228">
        <f>SUBTOTAL(9,P256:P284)</f>
        <v>0</v>
      </c>
      <c r="Q255" s="228">
        <f>SUBTOTAL(9,Q256:Q284)</f>
        <v>0</v>
      </c>
      <c r="R255" s="263"/>
      <c r="S255" s="263"/>
      <c r="T255" s="230">
        <f>SUBTOTAL(9,T256:T284)</f>
        <v>3</v>
      </c>
      <c r="U255" s="61"/>
      <c r="V255" s="63"/>
      <c r="W255" s="63"/>
      <c r="X255" s="179"/>
    </row>
    <row r="256" ht="12.75" outlineLevel="3">
      <c r="A256" s="56"/>
      <c r="B256" s="268"/>
      <c r="C256" s="269">
        <v>43</v>
      </c>
      <c r="D256" s="270" t="s">
        <v>97</v>
      </c>
      <c r="E256" s="271" t="s">
        <v>278</v>
      </c>
      <c r="F256" s="272" t="s">
        <v>279</v>
      </c>
      <c r="G256" s="270" t="s">
        <v>150</v>
      </c>
      <c r="H256" s="273">
        <v>715.59999999999987</v>
      </c>
      <c r="I256" s="274"/>
      <c r="J256" s="275">
        <f>H256*I256</f>
        <v>0</v>
      </c>
      <c r="K256" s="273">
        <v>3.1E-04</v>
      </c>
      <c r="L256" s="273">
        <f>H256*K256</f>
        <v>0.22183599999999997</v>
      </c>
      <c r="M256" s="273"/>
      <c r="N256" s="273">
        <f>H256*M256</f>
        <v>0</v>
      </c>
      <c r="O256" s="275">
        <v>21</v>
      </c>
      <c r="P256" s="275">
        <f>J256*(O256/100)</f>
        <v>0</v>
      </c>
      <c r="Q256" s="275">
        <f>J256+P256</f>
        <v>0</v>
      </c>
      <c r="R256" s="276"/>
      <c r="S256" s="276"/>
      <c r="T256" s="277">
        <v>1</v>
      </c>
      <c r="U256" s="63"/>
      <c r="V256" s="63"/>
      <c r="W256" s="63"/>
      <c r="X256" s="179"/>
    </row>
    <row r="257" ht="12.75" outlineLevel="4">
      <c r="A257" s="278"/>
      <c r="B257" s="279"/>
      <c r="C257" s="279"/>
      <c r="D257" s="280"/>
      <c r="E257" s="287" t="s">
        <v>1</v>
      </c>
      <c r="F257" s="281" t="s">
        <v>280</v>
      </c>
      <c r="G257" s="281"/>
      <c r="H257" s="282"/>
      <c r="I257" s="283"/>
      <c r="J257" s="284"/>
      <c r="K257" s="285"/>
      <c r="L257" s="285"/>
      <c r="M257" s="285"/>
      <c r="N257" s="285"/>
      <c r="O257" s="286"/>
      <c r="P257" s="286"/>
      <c r="Q257" s="286"/>
      <c r="R257" s="280"/>
      <c r="S257" s="280"/>
      <c r="T257" s="279"/>
      <c r="U257" s="61"/>
      <c r="V257" s="63"/>
      <c r="W257" s="63"/>
      <c r="X257" s="281" t="str">
        <f>F257</f>
        <v>Zřízení opláštění výplně z geotextilie odvodňovacích žeber nebo trativodů v rýze nebo zářezu se stěnami svislými nebo šikmými o sklonu přes 1:2 při rozvinuté šířce opláštění do 2,5 m</v>
      </c>
      <c r="Y257" s="67"/>
      <c r="AA257" s="74"/>
    </row>
    <row r="258" ht="7.5" customHeight="1" outlineLevel="4">
      <c r="B258" s="198"/>
      <c r="C258" s="198"/>
      <c r="D258" s="179"/>
      <c r="E258" s="179"/>
      <c r="F258" s="180"/>
      <c r="G258" s="179"/>
      <c r="H258" s="193"/>
      <c r="I258" s="246"/>
      <c r="J258" s="189"/>
      <c r="K258" s="193"/>
      <c r="L258" s="193"/>
      <c r="M258" s="193"/>
      <c r="N258" s="193"/>
      <c r="O258" s="189"/>
      <c r="P258" s="189"/>
      <c r="Q258" s="189"/>
      <c r="R258" s="179"/>
      <c r="S258" s="179"/>
      <c r="T258" s="198"/>
      <c r="U258" s="63"/>
      <c r="X258" s="179"/>
    </row>
    <row r="259" ht="12.75" outlineLevel="4">
      <c r="A259" s="288"/>
      <c r="B259" s="289"/>
      <c r="C259" s="289"/>
      <c r="D259" s="290"/>
      <c r="E259" s="296" t="s">
        <v>2</v>
      </c>
      <c r="F259" s="291" t="s">
        <v>174</v>
      </c>
      <c r="G259" s="290"/>
      <c r="H259" s="292">
        <v>0</v>
      </c>
      <c r="I259" s="293"/>
      <c r="J259" s="294"/>
      <c r="K259" s="295"/>
      <c r="L259" s="295"/>
      <c r="M259" s="295"/>
      <c r="N259" s="295"/>
      <c r="O259" s="294"/>
      <c r="P259" s="294"/>
      <c r="Q259" s="294"/>
      <c r="R259" s="290"/>
      <c r="S259" s="290"/>
      <c r="T259" s="289"/>
      <c r="U259" s="61"/>
      <c r="V259" s="63"/>
      <c r="W259" s="63"/>
      <c r="X259" s="179"/>
    </row>
    <row r="260" ht="12.75" outlineLevel="4">
      <c r="A260" s="288"/>
      <c r="B260" s="289"/>
      <c r="C260" s="289"/>
      <c r="D260" s="290"/>
      <c r="E260" s="296"/>
      <c r="F260" s="291" t="s">
        <v>281</v>
      </c>
      <c r="G260" s="290"/>
      <c r="H260" s="292">
        <v>55.8</v>
      </c>
      <c r="I260" s="293"/>
      <c r="J260" s="294"/>
      <c r="K260" s="295"/>
      <c r="L260" s="295"/>
      <c r="M260" s="295"/>
      <c r="N260" s="295"/>
      <c r="O260" s="294"/>
      <c r="P260" s="294"/>
      <c r="Q260" s="294"/>
      <c r="R260" s="290"/>
      <c r="S260" s="290"/>
      <c r="T260" s="289"/>
      <c r="U260" s="61"/>
      <c r="V260" s="63"/>
      <c r="W260" s="63"/>
      <c r="X260" s="179"/>
    </row>
    <row r="261" ht="12.75" outlineLevel="4">
      <c r="A261" s="288"/>
      <c r="B261" s="289"/>
      <c r="C261" s="289"/>
      <c r="D261" s="290"/>
      <c r="E261" s="296"/>
      <c r="F261" s="291" t="s">
        <v>282</v>
      </c>
      <c r="G261" s="290"/>
      <c r="H261" s="292">
        <v>113.4</v>
      </c>
      <c r="I261" s="293"/>
      <c r="J261" s="294"/>
      <c r="K261" s="295"/>
      <c r="L261" s="295"/>
      <c r="M261" s="295"/>
      <c r="N261" s="295"/>
      <c r="O261" s="294"/>
      <c r="P261" s="294"/>
      <c r="Q261" s="294"/>
      <c r="R261" s="290"/>
      <c r="S261" s="290"/>
      <c r="T261" s="289"/>
      <c r="U261" s="61"/>
      <c r="V261" s="63"/>
      <c r="W261" s="63"/>
      <c r="X261" s="179"/>
    </row>
    <row r="262" ht="12.75" outlineLevel="4">
      <c r="A262" s="288"/>
      <c r="B262" s="289"/>
      <c r="C262" s="289"/>
      <c r="D262" s="290"/>
      <c r="E262" s="296"/>
      <c r="F262" s="291" t="s">
        <v>283</v>
      </c>
      <c r="G262" s="290"/>
      <c r="H262" s="292">
        <v>118.79999999999997</v>
      </c>
      <c r="I262" s="293"/>
      <c r="J262" s="294"/>
      <c r="K262" s="295"/>
      <c r="L262" s="295"/>
      <c r="M262" s="295"/>
      <c r="N262" s="295"/>
      <c r="O262" s="294"/>
      <c r="P262" s="294"/>
      <c r="Q262" s="294"/>
      <c r="R262" s="290"/>
      <c r="S262" s="290"/>
      <c r="T262" s="289"/>
      <c r="U262" s="61"/>
      <c r="V262" s="63"/>
      <c r="W262" s="63"/>
      <c r="X262" s="179"/>
    </row>
    <row r="263" ht="12.75" outlineLevel="4">
      <c r="A263" s="288"/>
      <c r="B263" s="289"/>
      <c r="C263" s="289"/>
      <c r="D263" s="290"/>
      <c r="E263" s="296"/>
      <c r="F263" s="291" t="s">
        <v>284</v>
      </c>
      <c r="G263" s="290"/>
      <c r="H263" s="292">
        <v>122.4</v>
      </c>
      <c r="I263" s="293"/>
      <c r="J263" s="294"/>
      <c r="K263" s="295"/>
      <c r="L263" s="295"/>
      <c r="M263" s="295"/>
      <c r="N263" s="295"/>
      <c r="O263" s="294"/>
      <c r="P263" s="294"/>
      <c r="Q263" s="294"/>
      <c r="R263" s="290"/>
      <c r="S263" s="290"/>
      <c r="T263" s="289"/>
      <c r="U263" s="61"/>
      <c r="V263" s="63"/>
      <c r="W263" s="63"/>
      <c r="X263" s="179"/>
    </row>
    <row r="264" ht="12.75" outlineLevel="4">
      <c r="A264" s="288"/>
      <c r="B264" s="289"/>
      <c r="C264" s="289"/>
      <c r="D264" s="290"/>
      <c r="E264" s="296"/>
      <c r="F264" s="291" t="s">
        <v>285</v>
      </c>
      <c r="G264" s="290"/>
      <c r="H264" s="292">
        <v>124.2</v>
      </c>
      <c r="I264" s="293"/>
      <c r="J264" s="294"/>
      <c r="K264" s="295"/>
      <c r="L264" s="295"/>
      <c r="M264" s="295"/>
      <c r="N264" s="295"/>
      <c r="O264" s="294"/>
      <c r="P264" s="294"/>
      <c r="Q264" s="294"/>
      <c r="R264" s="290"/>
      <c r="S264" s="290"/>
      <c r="T264" s="289"/>
      <c r="U264" s="61"/>
      <c r="V264" s="63"/>
      <c r="W264" s="63"/>
      <c r="X264" s="179"/>
    </row>
    <row r="265" ht="12.75" outlineLevel="4">
      <c r="A265" s="288"/>
      <c r="B265" s="289"/>
      <c r="C265" s="289"/>
      <c r="D265" s="290"/>
      <c r="E265" s="296"/>
      <c r="F265" s="291" t="s">
        <v>180</v>
      </c>
      <c r="G265" s="290"/>
      <c r="H265" s="292">
        <v>0</v>
      </c>
      <c r="I265" s="293"/>
      <c r="J265" s="294"/>
      <c r="K265" s="295"/>
      <c r="L265" s="295"/>
      <c r="M265" s="295"/>
      <c r="N265" s="295"/>
      <c r="O265" s="294"/>
      <c r="P265" s="294"/>
      <c r="Q265" s="294"/>
      <c r="R265" s="290"/>
      <c r="S265" s="290"/>
      <c r="T265" s="289"/>
      <c r="U265" s="61"/>
      <c r="V265" s="63"/>
      <c r="W265" s="63"/>
      <c r="X265" s="179"/>
    </row>
    <row r="266" ht="12.75" outlineLevel="4">
      <c r="A266" s="288"/>
      <c r="B266" s="289"/>
      <c r="C266" s="289"/>
      <c r="D266" s="290"/>
      <c r="E266" s="296"/>
      <c r="F266" s="291" t="s">
        <v>286</v>
      </c>
      <c r="G266" s="290"/>
      <c r="H266" s="292">
        <v>37</v>
      </c>
      <c r="I266" s="293"/>
      <c r="J266" s="294"/>
      <c r="K266" s="295"/>
      <c r="L266" s="295"/>
      <c r="M266" s="295"/>
      <c r="N266" s="295"/>
      <c r="O266" s="294"/>
      <c r="P266" s="294"/>
      <c r="Q266" s="294"/>
      <c r="R266" s="290"/>
      <c r="S266" s="290"/>
      <c r="T266" s="289"/>
      <c r="U266" s="61"/>
      <c r="V266" s="63"/>
      <c r="W266" s="63"/>
      <c r="X266" s="179"/>
    </row>
    <row r="267" ht="12.75" outlineLevel="4">
      <c r="A267" s="288"/>
      <c r="B267" s="289"/>
      <c r="C267" s="289"/>
      <c r="D267" s="290"/>
      <c r="E267" s="296"/>
      <c r="F267" s="291" t="s">
        <v>287</v>
      </c>
      <c r="G267" s="290"/>
      <c r="H267" s="292">
        <v>48</v>
      </c>
      <c r="I267" s="293"/>
      <c r="J267" s="294"/>
      <c r="K267" s="295"/>
      <c r="L267" s="295"/>
      <c r="M267" s="295"/>
      <c r="N267" s="295"/>
      <c r="O267" s="294"/>
      <c r="P267" s="294"/>
      <c r="Q267" s="294"/>
      <c r="R267" s="290"/>
      <c r="S267" s="290"/>
      <c r="T267" s="289"/>
      <c r="U267" s="61"/>
      <c r="V267" s="63"/>
      <c r="W267" s="63"/>
      <c r="X267" s="179"/>
    </row>
    <row r="268" ht="12.75" outlineLevel="4">
      <c r="A268" s="288"/>
      <c r="B268" s="289"/>
      <c r="C268" s="289"/>
      <c r="D268" s="290"/>
      <c r="E268" s="296"/>
      <c r="F268" s="291" t="s">
        <v>288</v>
      </c>
      <c r="G268" s="290"/>
      <c r="H268" s="292">
        <v>48</v>
      </c>
      <c r="I268" s="293"/>
      <c r="J268" s="294"/>
      <c r="K268" s="295"/>
      <c r="L268" s="295"/>
      <c r="M268" s="295"/>
      <c r="N268" s="295"/>
      <c r="O268" s="294"/>
      <c r="P268" s="294"/>
      <c r="Q268" s="294"/>
      <c r="R268" s="290"/>
      <c r="S268" s="290"/>
      <c r="T268" s="289"/>
      <c r="U268" s="61"/>
      <c r="V268" s="63"/>
      <c r="W268" s="63"/>
      <c r="X268" s="179"/>
    </row>
    <row r="269" ht="12.75" outlineLevel="4">
      <c r="A269" s="288"/>
      <c r="B269" s="289"/>
      <c r="C269" s="289"/>
      <c r="D269" s="290"/>
      <c r="E269" s="296"/>
      <c r="F269" s="291" t="s">
        <v>289</v>
      </c>
      <c r="G269" s="290"/>
      <c r="H269" s="292">
        <v>48</v>
      </c>
      <c r="I269" s="293"/>
      <c r="J269" s="294"/>
      <c r="K269" s="295"/>
      <c r="L269" s="295"/>
      <c r="M269" s="295"/>
      <c r="N269" s="295"/>
      <c r="O269" s="294"/>
      <c r="P269" s="294"/>
      <c r="Q269" s="294"/>
      <c r="R269" s="290"/>
      <c r="S269" s="290"/>
      <c r="T269" s="289"/>
      <c r="U269" s="61"/>
      <c r="V269" s="63"/>
      <c r="W269" s="63"/>
      <c r="X269" s="179"/>
    </row>
    <row r="270" ht="7.5" customHeight="1" outlineLevel="4">
      <c r="A270" s="63"/>
      <c r="B270" s="198"/>
      <c r="C270" s="198"/>
      <c r="D270" s="179"/>
      <c r="E270" s="179"/>
      <c r="F270" s="242"/>
      <c r="G270" s="179"/>
      <c r="H270" s="193"/>
      <c r="I270" s="246"/>
      <c r="J270" s="189"/>
      <c r="K270" s="193"/>
      <c r="L270" s="193"/>
      <c r="M270" s="193"/>
      <c r="N270" s="193"/>
      <c r="O270" s="189"/>
      <c r="P270" s="189"/>
      <c r="Q270" s="189"/>
      <c r="R270" s="179"/>
      <c r="S270" s="179"/>
      <c r="T270" s="198"/>
      <c r="U270" s="63"/>
      <c r="X270" s="179"/>
    </row>
    <row r="271" ht="12.75" outlineLevel="3">
      <c r="A271" s="56"/>
      <c r="B271" s="268"/>
      <c r="C271" s="269">
        <v>44</v>
      </c>
      <c r="D271" s="270" t="s">
        <v>192</v>
      </c>
      <c r="E271" s="271" t="s">
        <v>290</v>
      </c>
      <c r="F271" s="272" t="s">
        <v>291</v>
      </c>
      <c r="G271" s="270" t="s">
        <v>150</v>
      </c>
      <c r="H271" s="273">
        <v>715.6</v>
      </c>
      <c r="I271" s="274"/>
      <c r="J271" s="275">
        <f>H271*I271</f>
        <v>0</v>
      </c>
      <c r="K271" s="273">
        <v>2E-04</v>
      </c>
      <c r="L271" s="273">
        <f>H271*K271</f>
        <v>0.14312000000000003</v>
      </c>
      <c r="M271" s="273"/>
      <c r="N271" s="273">
        <f>H271*M271</f>
        <v>0</v>
      </c>
      <c r="O271" s="275">
        <v>21</v>
      </c>
      <c r="P271" s="275">
        <f>J271*(O271/100)</f>
        <v>0</v>
      </c>
      <c r="Q271" s="275">
        <f>J271+P271</f>
        <v>0</v>
      </c>
      <c r="R271" s="276"/>
      <c r="S271" s="276"/>
      <c r="T271" s="277">
        <v>1</v>
      </c>
      <c r="U271" s="63"/>
      <c r="V271" s="63"/>
      <c r="W271" s="63"/>
      <c r="X271" s="179"/>
    </row>
    <row r="272" ht="12.75" outlineLevel="4">
      <c r="A272" s="278"/>
      <c r="B272" s="279"/>
      <c r="C272" s="279"/>
      <c r="D272" s="280"/>
      <c r="E272" s="287" t="s">
        <v>1</v>
      </c>
      <c r="F272" s="281" t="s">
        <v>46</v>
      </c>
      <c r="G272" s="281"/>
      <c r="H272" s="282"/>
      <c r="I272" s="283"/>
      <c r="J272" s="284"/>
      <c r="K272" s="285"/>
      <c r="L272" s="285"/>
      <c r="M272" s="285"/>
      <c r="N272" s="285"/>
      <c r="O272" s="286"/>
      <c r="P272" s="286"/>
      <c r="Q272" s="286"/>
      <c r="R272" s="280"/>
      <c r="S272" s="280"/>
      <c r="T272" s="279"/>
      <c r="U272" s="61"/>
      <c r="V272" s="63"/>
      <c r="W272" s="63"/>
      <c r="X272" s="281" t="str">
        <f>F272</f>
        <v>---</v>
      </c>
      <c r="Y272" s="67"/>
      <c r="AA272" s="74"/>
    </row>
    <row r="273" ht="7.5" customHeight="1" outlineLevel="4">
      <c r="B273" s="198"/>
      <c r="C273" s="198"/>
      <c r="D273" s="179"/>
      <c r="E273" s="179"/>
      <c r="F273" s="180"/>
      <c r="G273" s="179"/>
      <c r="H273" s="193"/>
      <c r="I273" s="246"/>
      <c r="J273" s="189"/>
      <c r="K273" s="193"/>
      <c r="L273" s="193"/>
      <c r="M273" s="193"/>
      <c r="N273" s="193"/>
      <c r="O273" s="189"/>
      <c r="P273" s="189"/>
      <c r="Q273" s="189"/>
      <c r="R273" s="179"/>
      <c r="S273" s="179"/>
      <c r="T273" s="198"/>
      <c r="U273" s="63"/>
      <c r="X273" s="179"/>
    </row>
    <row r="274" ht="19.9" outlineLevel="3">
      <c r="A274" s="56"/>
      <c r="B274" s="268"/>
      <c r="C274" s="269">
        <v>45</v>
      </c>
      <c r="D274" s="270" t="s">
        <v>97</v>
      </c>
      <c r="E274" s="271" t="s">
        <v>292</v>
      </c>
      <c r="F274" s="272" t="s">
        <v>293</v>
      </c>
      <c r="G274" s="270" t="s">
        <v>146</v>
      </c>
      <c r="H274" s="273">
        <v>297</v>
      </c>
      <c r="I274" s="274"/>
      <c r="J274" s="275">
        <f>H274*I274</f>
        <v>0</v>
      </c>
      <c r="K274" s="273">
        <v>0.28736</v>
      </c>
      <c r="L274" s="273">
        <f>H274*K274</f>
        <v>85.34592</v>
      </c>
      <c r="M274" s="273"/>
      <c r="N274" s="273">
        <f>H274*M274</f>
        <v>0</v>
      </c>
      <c r="O274" s="275">
        <v>21</v>
      </c>
      <c r="P274" s="275">
        <f>J274*(O274/100)</f>
        <v>0</v>
      </c>
      <c r="Q274" s="275">
        <f>J274+P274</f>
        <v>0</v>
      </c>
      <c r="R274" s="276"/>
      <c r="S274" s="276"/>
      <c r="T274" s="277">
        <v>1</v>
      </c>
      <c r="U274" s="63"/>
      <c r="V274" s="63"/>
      <c r="W274" s="63"/>
      <c r="X274" s="179"/>
    </row>
    <row r="275" ht="57.9" outlineLevel="4">
      <c r="A275" s="278"/>
      <c r="B275" s="279"/>
      <c r="C275" s="279"/>
      <c r="D275" s="280"/>
      <c r="E275" s="287" t="s">
        <v>1</v>
      </c>
      <c r="F275" s="281" t="s">
        <v>294</v>
      </c>
      <c r="G275" s="281"/>
      <c r="H275" s="282"/>
      <c r="I275" s="283"/>
      <c r="J275" s="284"/>
      <c r="K275" s="285"/>
      <c r="L275" s="285"/>
      <c r="M275" s="285"/>
      <c r="N275" s="285"/>
      <c r="O275" s="286"/>
      <c r="P275" s="286"/>
      <c r="Q275" s="286"/>
      <c r="R275" s="280"/>
      <c r="S275" s="280"/>
      <c r="T275" s="279"/>
      <c r="U275" s="61"/>
      <c r="V275" s="63"/>
      <c r="W275" s="63"/>
      <c r="X275" s="281" t="str">
        <f>F275</f>
        <v xml:space="preserve">Trativody z drenážních a melioračních trubek pro meliorace, dočasné nebo odlehčovací drenáže 
  se zřízením štěrkového lože pod trubky a s jejich obsypem 
    v otevřeném výkopu 
    trubka flexibilní PVC-U 
    SN 4 
    celoperforovaná 360 st. 
      DN 160</v>
      </c>
      <c r="Y275" s="67"/>
      <c r="AA275" s="74"/>
    </row>
    <row r="276" ht="7.5" customHeight="1" outlineLevel="4">
      <c r="B276" s="198"/>
      <c r="C276" s="198"/>
      <c r="D276" s="179"/>
      <c r="E276" s="179"/>
      <c r="F276" s="180"/>
      <c r="G276" s="179"/>
      <c r="H276" s="193"/>
      <c r="I276" s="246"/>
      <c r="J276" s="189"/>
      <c r="K276" s="193"/>
      <c r="L276" s="193"/>
      <c r="M276" s="193"/>
      <c r="N276" s="193"/>
      <c r="O276" s="189"/>
      <c r="P276" s="189"/>
      <c r="Q276" s="189"/>
      <c r="R276" s="179"/>
      <c r="S276" s="179"/>
      <c r="T276" s="198"/>
      <c r="U276" s="63"/>
      <c r="X276" s="179"/>
    </row>
    <row r="277" ht="12.75" outlineLevel="4">
      <c r="A277" s="288"/>
      <c r="B277" s="289"/>
      <c r="C277" s="289"/>
      <c r="D277" s="290"/>
      <c r="E277" s="296" t="s">
        <v>2</v>
      </c>
      <c r="F277" s="291" t="s">
        <v>174</v>
      </c>
      <c r="G277" s="290"/>
      <c r="H277" s="292">
        <v>0</v>
      </c>
      <c r="I277" s="293"/>
      <c r="J277" s="294"/>
      <c r="K277" s="295"/>
      <c r="L277" s="295"/>
      <c r="M277" s="295"/>
      <c r="N277" s="295"/>
      <c r="O277" s="294"/>
      <c r="P277" s="294"/>
      <c r="Q277" s="294"/>
      <c r="R277" s="290"/>
      <c r="S277" s="290"/>
      <c r="T277" s="289"/>
      <c r="U277" s="61"/>
      <c r="V277" s="63"/>
      <c r="W277" s="63"/>
      <c r="X277" s="179"/>
    </row>
    <row r="278" ht="12.75" outlineLevel="4">
      <c r="A278" s="288"/>
      <c r="B278" s="289"/>
      <c r="C278" s="289"/>
      <c r="D278" s="290"/>
      <c r="E278" s="296"/>
      <c r="F278" s="291" t="s">
        <v>295</v>
      </c>
      <c r="G278" s="290"/>
      <c r="H278" s="292">
        <v>31</v>
      </c>
      <c r="I278" s="293"/>
      <c r="J278" s="294"/>
      <c r="K278" s="295"/>
      <c r="L278" s="295"/>
      <c r="M278" s="295"/>
      <c r="N278" s="295"/>
      <c r="O278" s="294"/>
      <c r="P278" s="294"/>
      <c r="Q278" s="294"/>
      <c r="R278" s="290"/>
      <c r="S278" s="290"/>
      <c r="T278" s="289"/>
      <c r="U278" s="61"/>
      <c r="V278" s="63"/>
      <c r="W278" s="63"/>
      <c r="X278" s="179"/>
    </row>
    <row r="279" ht="12.75" outlineLevel="4">
      <c r="A279" s="288"/>
      <c r="B279" s="289"/>
      <c r="C279" s="289"/>
      <c r="D279" s="290"/>
      <c r="E279" s="296"/>
      <c r="F279" s="291" t="s">
        <v>296</v>
      </c>
      <c r="G279" s="290"/>
      <c r="H279" s="292">
        <v>63</v>
      </c>
      <c r="I279" s="293"/>
      <c r="J279" s="294"/>
      <c r="K279" s="295"/>
      <c r="L279" s="295"/>
      <c r="M279" s="295"/>
      <c r="N279" s="295"/>
      <c r="O279" s="294"/>
      <c r="P279" s="294"/>
      <c r="Q279" s="294"/>
      <c r="R279" s="290"/>
      <c r="S279" s="290"/>
      <c r="T279" s="289"/>
      <c r="U279" s="61"/>
      <c r="V279" s="63"/>
      <c r="W279" s="63"/>
      <c r="X279" s="179"/>
    </row>
    <row r="280" ht="12.75" outlineLevel="4">
      <c r="A280" s="288"/>
      <c r="B280" s="289"/>
      <c r="C280" s="289"/>
      <c r="D280" s="290"/>
      <c r="E280" s="296"/>
      <c r="F280" s="291" t="s">
        <v>297</v>
      </c>
      <c r="G280" s="290"/>
      <c r="H280" s="292">
        <v>66</v>
      </c>
      <c r="I280" s="293"/>
      <c r="J280" s="294"/>
      <c r="K280" s="295"/>
      <c r="L280" s="295"/>
      <c r="M280" s="295"/>
      <c r="N280" s="295"/>
      <c r="O280" s="294"/>
      <c r="P280" s="294"/>
      <c r="Q280" s="294"/>
      <c r="R280" s="290"/>
      <c r="S280" s="290"/>
      <c r="T280" s="289"/>
      <c r="U280" s="61"/>
      <c r="V280" s="63"/>
      <c r="W280" s="63"/>
      <c r="X280" s="179"/>
    </row>
    <row r="281" ht="12.75" outlineLevel="4">
      <c r="A281" s="288"/>
      <c r="B281" s="289"/>
      <c r="C281" s="289"/>
      <c r="D281" s="290"/>
      <c r="E281" s="296"/>
      <c r="F281" s="291" t="s">
        <v>298</v>
      </c>
      <c r="G281" s="290"/>
      <c r="H281" s="292">
        <v>68</v>
      </c>
      <c r="I281" s="293"/>
      <c r="J281" s="294"/>
      <c r="K281" s="295"/>
      <c r="L281" s="295"/>
      <c r="M281" s="295"/>
      <c r="N281" s="295"/>
      <c r="O281" s="294"/>
      <c r="P281" s="294"/>
      <c r="Q281" s="294"/>
      <c r="R281" s="290"/>
      <c r="S281" s="290"/>
      <c r="T281" s="289"/>
      <c r="U281" s="61"/>
      <c r="V281" s="63"/>
      <c r="W281" s="63"/>
      <c r="X281" s="179"/>
    </row>
    <row r="282" ht="12.75" outlineLevel="4">
      <c r="A282" s="288"/>
      <c r="B282" s="289"/>
      <c r="C282" s="289"/>
      <c r="D282" s="290"/>
      <c r="E282" s="296"/>
      <c r="F282" s="291" t="s">
        <v>299</v>
      </c>
      <c r="G282" s="290"/>
      <c r="H282" s="292">
        <v>69</v>
      </c>
      <c r="I282" s="293"/>
      <c r="J282" s="294"/>
      <c r="K282" s="295"/>
      <c r="L282" s="295"/>
      <c r="M282" s="295"/>
      <c r="N282" s="295"/>
      <c r="O282" s="294"/>
      <c r="P282" s="294"/>
      <c r="Q282" s="294"/>
      <c r="R282" s="290"/>
      <c r="S282" s="290"/>
      <c r="T282" s="289"/>
      <c r="U282" s="61"/>
      <c r="V282" s="63"/>
      <c r="W282" s="63"/>
      <c r="X282" s="179"/>
    </row>
    <row r="283" ht="7.5" customHeight="1" outlineLevel="4">
      <c r="A283" s="63"/>
      <c r="B283" s="198"/>
      <c r="C283" s="198"/>
      <c r="D283" s="179"/>
      <c r="E283" s="179"/>
      <c r="F283" s="242"/>
      <c r="G283" s="179"/>
      <c r="H283" s="193"/>
      <c r="I283" s="246"/>
      <c r="J283" s="189"/>
      <c r="K283" s="193"/>
      <c r="L283" s="193"/>
      <c r="M283" s="193"/>
      <c r="N283" s="193"/>
      <c r="O283" s="189"/>
      <c r="P283" s="189"/>
      <c r="Q283" s="189"/>
      <c r="R283" s="179"/>
      <c r="S283" s="179"/>
      <c r="T283" s="198"/>
      <c r="U283" s="63"/>
      <c r="X283" s="179"/>
    </row>
    <row r="284" ht="12.75" outlineLevel="3">
      <c r="B284" s="61"/>
      <c r="C284" s="61"/>
      <c r="D284" s="61"/>
      <c r="E284" s="61"/>
      <c r="F284" s="61"/>
      <c r="G284" s="61"/>
      <c r="H284" s="61"/>
      <c r="I284" s="63"/>
      <c r="J284" s="63"/>
      <c r="K284" s="61"/>
      <c r="L284" s="61"/>
      <c r="M284" s="61"/>
      <c r="N284" s="61"/>
      <c r="O284" s="61"/>
      <c r="P284" s="63"/>
      <c r="Q284" s="63"/>
      <c r="R284" s="63"/>
      <c r="S284" s="61"/>
      <c r="T284" s="61"/>
      <c r="X284" s="61"/>
    </row>
    <row r="285" ht="12.75" outlineLevel="2">
      <c r="A285" s="226" t="s">
        <v>83</v>
      </c>
      <c r="B285" s="230">
        <v>3</v>
      </c>
      <c r="C285" s="262"/>
      <c r="D285" s="263" t="s">
        <v>96</v>
      </c>
      <c r="E285" s="263"/>
      <c r="F285" s="264" t="s">
        <v>84</v>
      </c>
      <c r="G285" s="263"/>
      <c r="H285" s="265"/>
      <c r="I285" s="266"/>
      <c r="J285" s="228">
        <f>SUBTOTAL(9,J286:J329)</f>
        <v>0</v>
      </c>
      <c r="K285" s="265"/>
      <c r="L285" s="229">
        <f>SUBTOTAL(9,L286:L329)</f>
        <v>200.28946000000003</v>
      </c>
      <c r="M285" s="265"/>
      <c r="N285" s="229">
        <f>SUBTOTAL(9,N286:N329)</f>
        <v>0</v>
      </c>
      <c r="O285" s="267"/>
      <c r="P285" s="228">
        <f>SUBTOTAL(9,P286:P329)</f>
        <v>0</v>
      </c>
      <c r="Q285" s="228">
        <f>SUBTOTAL(9,Q286:Q329)</f>
        <v>0</v>
      </c>
      <c r="R285" s="263"/>
      <c r="S285" s="263"/>
      <c r="T285" s="230">
        <f>SUBTOTAL(9,T286:T329)</f>
        <v>6</v>
      </c>
      <c r="U285" s="61"/>
      <c r="V285" s="63"/>
      <c r="W285" s="63"/>
      <c r="X285" s="179"/>
    </row>
    <row r="286" ht="19.9" outlineLevel="3">
      <c r="A286" s="56"/>
      <c r="B286" s="268"/>
      <c r="C286" s="269">
        <v>46</v>
      </c>
      <c r="D286" s="270" t="s">
        <v>97</v>
      </c>
      <c r="E286" s="271" t="s">
        <v>300</v>
      </c>
      <c r="F286" s="272" t="s">
        <v>301</v>
      </c>
      <c r="G286" s="270" t="s">
        <v>150</v>
      </c>
      <c r="H286" s="273">
        <v>2186</v>
      </c>
      <c r="I286" s="274"/>
      <c r="J286" s="275">
        <f>H286*I286</f>
        <v>0</v>
      </c>
      <c r="K286" s="273"/>
      <c r="L286" s="273">
        <f>H286*K286</f>
        <v>0</v>
      </c>
      <c r="M286" s="273"/>
      <c r="N286" s="273">
        <f>H286*M286</f>
        <v>0</v>
      </c>
      <c r="O286" s="275">
        <v>21</v>
      </c>
      <c r="P286" s="275">
        <f>J286*(O286/100)</f>
        <v>0</v>
      </c>
      <c r="Q286" s="275">
        <f>J286+P286</f>
        <v>0</v>
      </c>
      <c r="R286" s="276"/>
      <c r="S286" s="276"/>
      <c r="T286" s="277">
        <v>1</v>
      </c>
      <c r="U286" s="63"/>
      <c r="V286" s="63"/>
      <c r="W286" s="63"/>
      <c r="X286" s="179"/>
    </row>
    <row r="287" ht="17.6" outlineLevel="4">
      <c r="A287" s="278"/>
      <c r="B287" s="279"/>
      <c r="C287" s="279"/>
      <c r="D287" s="280"/>
      <c r="E287" s="287" t="s">
        <v>1</v>
      </c>
      <c r="F287" s="281" t="s">
        <v>302</v>
      </c>
      <c r="G287" s="281"/>
      <c r="H287" s="282"/>
      <c r="I287" s="283"/>
      <c r="J287" s="284"/>
      <c r="K287" s="285"/>
      <c r="L287" s="285"/>
      <c r="M287" s="285"/>
      <c r="N287" s="285"/>
      <c r="O287" s="286"/>
      <c r="P287" s="286"/>
      <c r="Q287" s="286"/>
      <c r="R287" s="280"/>
      <c r="S287" s="280"/>
      <c r="T287" s="279"/>
      <c r="U287" s="61"/>
      <c r="V287" s="63"/>
      <c r="W287" s="63"/>
      <c r="X287" s="281" t="str">
        <f>F287</f>
        <v>Zřízení podkladu ze zeminy upravené hydraulickými pojivy vápnem, cementem nebo směsnými pojivy (materiál ve specifikaci) s rozprostřením, promísením, vlhčením, zhutněním a ošetřením vodou plochy přes 1 000 do 5 000 m2, tloušťka po zhutnění přes 350 do 400 mm</v>
      </c>
      <c r="Y287" s="67"/>
      <c r="AA287" s="74"/>
    </row>
    <row r="288" ht="7.5" customHeight="1" outlineLevel="4">
      <c r="B288" s="198"/>
      <c r="C288" s="198"/>
      <c r="D288" s="179"/>
      <c r="E288" s="179"/>
      <c r="F288" s="180"/>
      <c r="G288" s="179"/>
      <c r="H288" s="193"/>
      <c r="I288" s="246"/>
      <c r="J288" s="189"/>
      <c r="K288" s="193"/>
      <c r="L288" s="193"/>
      <c r="M288" s="193"/>
      <c r="N288" s="193"/>
      <c r="O288" s="189"/>
      <c r="P288" s="189"/>
      <c r="Q288" s="189"/>
      <c r="R288" s="179"/>
      <c r="S288" s="179"/>
      <c r="T288" s="198"/>
      <c r="U288" s="63"/>
      <c r="X288" s="179"/>
    </row>
    <row r="289" ht="12.75" outlineLevel="4">
      <c r="A289" s="288"/>
      <c r="B289" s="289"/>
      <c r="C289" s="289"/>
      <c r="D289" s="290"/>
      <c r="E289" s="296" t="s">
        <v>2</v>
      </c>
      <c r="F289" s="291" t="s">
        <v>303</v>
      </c>
      <c r="G289" s="290"/>
      <c r="H289" s="292">
        <v>0</v>
      </c>
      <c r="I289" s="293"/>
      <c r="J289" s="294"/>
      <c r="K289" s="295"/>
      <c r="L289" s="295"/>
      <c r="M289" s="295"/>
      <c r="N289" s="295"/>
      <c r="O289" s="294"/>
      <c r="P289" s="294"/>
      <c r="Q289" s="294"/>
      <c r="R289" s="290"/>
      <c r="S289" s="290"/>
      <c r="T289" s="289"/>
      <c r="U289" s="61"/>
      <c r="V289" s="63"/>
      <c r="W289" s="63"/>
      <c r="X289" s="179"/>
    </row>
    <row r="290" ht="12.75" outlineLevel="4">
      <c r="A290" s="288"/>
      <c r="B290" s="289"/>
      <c r="C290" s="289"/>
      <c r="D290" s="290"/>
      <c r="E290" s="296"/>
      <c r="F290" s="291" t="s">
        <v>304</v>
      </c>
      <c r="G290" s="290"/>
      <c r="H290" s="292">
        <v>0</v>
      </c>
      <c r="I290" s="293"/>
      <c r="J290" s="294"/>
      <c r="K290" s="295"/>
      <c r="L290" s="295"/>
      <c r="M290" s="295"/>
      <c r="N290" s="295"/>
      <c r="O290" s="294"/>
      <c r="P290" s="294"/>
      <c r="Q290" s="294"/>
      <c r="R290" s="290"/>
      <c r="S290" s="290"/>
      <c r="T290" s="289"/>
      <c r="U290" s="61"/>
      <c r="V290" s="63"/>
      <c r="W290" s="63"/>
      <c r="X290" s="179"/>
    </row>
    <row r="291" ht="12.75" outlineLevel="4">
      <c r="A291" s="288"/>
      <c r="B291" s="289"/>
      <c r="C291" s="289"/>
      <c r="D291" s="290"/>
      <c r="E291" s="296"/>
      <c r="F291" s="291" t="s">
        <v>305</v>
      </c>
      <c r="G291" s="290"/>
      <c r="H291" s="292">
        <v>0</v>
      </c>
      <c r="I291" s="293"/>
      <c r="J291" s="294"/>
      <c r="K291" s="295"/>
      <c r="L291" s="295"/>
      <c r="M291" s="295"/>
      <c r="N291" s="295"/>
      <c r="O291" s="294"/>
      <c r="P291" s="294"/>
      <c r="Q291" s="294"/>
      <c r="R291" s="290"/>
      <c r="S291" s="290"/>
      <c r="T291" s="289"/>
      <c r="U291" s="61"/>
      <c r="V291" s="63"/>
      <c r="W291" s="63"/>
      <c r="X291" s="179"/>
    </row>
    <row r="292" ht="12.75" outlineLevel="4">
      <c r="A292" s="288"/>
      <c r="B292" s="289"/>
      <c r="C292" s="289"/>
      <c r="D292" s="290"/>
      <c r="E292" s="296"/>
      <c r="F292" s="291" t="s">
        <v>306</v>
      </c>
      <c r="G292" s="290"/>
      <c r="H292" s="292">
        <v>2186</v>
      </c>
      <c r="I292" s="293"/>
      <c r="J292" s="294"/>
      <c r="K292" s="295"/>
      <c r="L292" s="295"/>
      <c r="M292" s="295"/>
      <c r="N292" s="295"/>
      <c r="O292" s="294"/>
      <c r="P292" s="294"/>
      <c r="Q292" s="294"/>
      <c r="R292" s="290"/>
      <c r="S292" s="290"/>
      <c r="T292" s="289"/>
      <c r="U292" s="61"/>
      <c r="V292" s="63"/>
      <c r="W292" s="63"/>
      <c r="X292" s="179"/>
    </row>
    <row r="293" ht="7.5" customHeight="1" outlineLevel="4">
      <c r="A293" s="63"/>
      <c r="B293" s="198"/>
      <c r="C293" s="198"/>
      <c r="D293" s="179"/>
      <c r="E293" s="179"/>
      <c r="F293" s="242"/>
      <c r="G293" s="179"/>
      <c r="H293" s="193"/>
      <c r="I293" s="246"/>
      <c r="J293" s="189"/>
      <c r="K293" s="193"/>
      <c r="L293" s="193"/>
      <c r="M293" s="193"/>
      <c r="N293" s="193"/>
      <c r="O293" s="189"/>
      <c r="P293" s="189"/>
      <c r="Q293" s="189"/>
      <c r="R293" s="179"/>
      <c r="S293" s="179"/>
      <c r="T293" s="198"/>
      <c r="U293" s="63"/>
      <c r="X293" s="179"/>
    </row>
    <row r="294" ht="12.75" outlineLevel="3">
      <c r="A294" s="56"/>
      <c r="B294" s="268"/>
      <c r="C294" s="269">
        <v>47</v>
      </c>
      <c r="D294" s="270" t="s">
        <v>192</v>
      </c>
      <c r="E294" s="271" t="s">
        <v>307</v>
      </c>
      <c r="F294" s="272" t="s">
        <v>308</v>
      </c>
      <c r="G294" s="270" t="s">
        <v>195</v>
      </c>
      <c r="H294" s="273">
        <v>77.296960000000013</v>
      </c>
      <c r="I294" s="274"/>
      <c r="J294" s="275">
        <f>H294*I294</f>
        <v>0</v>
      </c>
      <c r="K294" s="273">
        <v>1</v>
      </c>
      <c r="L294" s="273">
        <f>H294*K294</f>
        <v>77.296960000000013</v>
      </c>
      <c r="M294" s="273"/>
      <c r="N294" s="273">
        <f>H294*M294</f>
        <v>0</v>
      </c>
      <c r="O294" s="275">
        <v>21</v>
      </c>
      <c r="P294" s="275">
        <f>J294*(O294/100)</f>
        <v>0</v>
      </c>
      <c r="Q294" s="275">
        <f>J294+P294</f>
        <v>0</v>
      </c>
      <c r="R294" s="276"/>
      <c r="S294" s="276"/>
      <c r="T294" s="277">
        <v>1</v>
      </c>
      <c r="U294" s="63"/>
      <c r="V294" s="63"/>
      <c r="W294" s="63"/>
      <c r="X294" s="179"/>
    </row>
    <row r="295" ht="12.75" outlineLevel="4">
      <c r="A295" s="278"/>
      <c r="B295" s="279"/>
      <c r="C295" s="279"/>
      <c r="D295" s="280"/>
      <c r="E295" s="287" t="s">
        <v>1</v>
      </c>
      <c r="F295" s="281" t="s">
        <v>46</v>
      </c>
      <c r="G295" s="281"/>
      <c r="H295" s="282"/>
      <c r="I295" s="283"/>
      <c r="J295" s="284"/>
      <c r="K295" s="285"/>
      <c r="L295" s="285"/>
      <c r="M295" s="285"/>
      <c r="N295" s="285"/>
      <c r="O295" s="286"/>
      <c r="P295" s="286"/>
      <c r="Q295" s="286"/>
      <c r="R295" s="280"/>
      <c r="S295" s="280"/>
      <c r="T295" s="279"/>
      <c r="U295" s="61"/>
      <c r="V295" s="63"/>
      <c r="W295" s="63"/>
      <c r="X295" s="281" t="str">
        <f>F295</f>
        <v>---</v>
      </c>
      <c r="Y295" s="67"/>
      <c r="AA295" s="74"/>
    </row>
    <row r="296" ht="7.5" customHeight="1" outlineLevel="4">
      <c r="B296" s="198"/>
      <c r="C296" s="198"/>
      <c r="D296" s="179"/>
      <c r="E296" s="179"/>
      <c r="F296" s="180"/>
      <c r="G296" s="179"/>
      <c r="H296" s="193"/>
      <c r="I296" s="246"/>
      <c r="J296" s="189"/>
      <c r="K296" s="193"/>
      <c r="L296" s="193"/>
      <c r="M296" s="193"/>
      <c r="N296" s="193"/>
      <c r="O296" s="189"/>
      <c r="P296" s="189"/>
      <c r="Q296" s="189"/>
      <c r="R296" s="179"/>
      <c r="S296" s="179"/>
      <c r="T296" s="198"/>
      <c r="U296" s="63"/>
      <c r="X296" s="179"/>
    </row>
    <row r="297" ht="12.75" outlineLevel="4">
      <c r="A297" s="288"/>
      <c r="B297" s="289"/>
      <c r="C297" s="289"/>
      <c r="D297" s="290"/>
      <c r="E297" s="296" t="s">
        <v>2</v>
      </c>
      <c r="F297" s="291" t="s">
        <v>303</v>
      </c>
      <c r="G297" s="290"/>
      <c r="H297" s="292">
        <v>0</v>
      </c>
      <c r="I297" s="293"/>
      <c r="J297" s="294"/>
      <c r="K297" s="295"/>
      <c r="L297" s="295"/>
      <c r="M297" s="295"/>
      <c r="N297" s="295"/>
      <c r="O297" s="294"/>
      <c r="P297" s="294"/>
      <c r="Q297" s="294"/>
      <c r="R297" s="290"/>
      <c r="S297" s="290"/>
      <c r="T297" s="289"/>
      <c r="U297" s="61"/>
      <c r="V297" s="63"/>
      <c r="W297" s="63"/>
      <c r="X297" s="179"/>
    </row>
    <row r="298" ht="12.75" outlineLevel="4">
      <c r="A298" s="288"/>
      <c r="B298" s="289"/>
      <c r="C298" s="289"/>
      <c r="D298" s="290"/>
      <c r="E298" s="296"/>
      <c r="F298" s="291" t="s">
        <v>309</v>
      </c>
      <c r="G298" s="290"/>
      <c r="H298" s="292">
        <v>0</v>
      </c>
      <c r="I298" s="293"/>
      <c r="J298" s="294"/>
      <c r="K298" s="295"/>
      <c r="L298" s="295"/>
      <c r="M298" s="295"/>
      <c r="N298" s="295"/>
      <c r="O298" s="294"/>
      <c r="P298" s="294"/>
      <c r="Q298" s="294"/>
      <c r="R298" s="290"/>
      <c r="S298" s="290"/>
      <c r="T298" s="289"/>
      <c r="U298" s="61"/>
      <c r="V298" s="63"/>
      <c r="W298" s="63"/>
      <c r="X298" s="179"/>
    </row>
    <row r="299" ht="12.75" outlineLevel="4">
      <c r="A299" s="288"/>
      <c r="B299" s="289"/>
      <c r="C299" s="289"/>
      <c r="D299" s="290"/>
      <c r="E299" s="296"/>
      <c r="F299" s="291" t="s">
        <v>310</v>
      </c>
      <c r="G299" s="290"/>
      <c r="H299" s="292">
        <v>0</v>
      </c>
      <c r="I299" s="293"/>
      <c r="J299" s="294"/>
      <c r="K299" s="295"/>
      <c r="L299" s="295"/>
      <c r="M299" s="295"/>
      <c r="N299" s="295"/>
      <c r="O299" s="294"/>
      <c r="P299" s="294"/>
      <c r="Q299" s="294"/>
      <c r="R299" s="290"/>
      <c r="S299" s="290"/>
      <c r="T299" s="289"/>
      <c r="U299" s="61"/>
      <c r="V299" s="63"/>
      <c r="W299" s="63"/>
      <c r="X299" s="179"/>
    </row>
    <row r="300" ht="12.75" outlineLevel="4">
      <c r="A300" s="288"/>
      <c r="B300" s="289"/>
      <c r="C300" s="289"/>
      <c r="D300" s="290"/>
      <c r="E300" s="296"/>
      <c r="F300" s="291" t="s">
        <v>311</v>
      </c>
      <c r="G300" s="290"/>
      <c r="H300" s="292">
        <v>77.296960000000013</v>
      </c>
      <c r="I300" s="293"/>
      <c r="J300" s="294"/>
      <c r="K300" s="295"/>
      <c r="L300" s="295"/>
      <c r="M300" s="295"/>
      <c r="N300" s="295"/>
      <c r="O300" s="294"/>
      <c r="P300" s="294"/>
      <c r="Q300" s="294"/>
      <c r="R300" s="290"/>
      <c r="S300" s="290"/>
      <c r="T300" s="289"/>
      <c r="U300" s="61"/>
      <c r="V300" s="63"/>
      <c r="W300" s="63"/>
      <c r="X300" s="179"/>
    </row>
    <row r="301" ht="7.5" customHeight="1" outlineLevel="4">
      <c r="A301" s="63"/>
      <c r="B301" s="198"/>
      <c r="C301" s="198"/>
      <c r="D301" s="179"/>
      <c r="E301" s="179"/>
      <c r="F301" s="242"/>
      <c r="G301" s="179"/>
      <c r="H301" s="193"/>
      <c r="I301" s="246"/>
      <c r="J301" s="189"/>
      <c r="K301" s="193"/>
      <c r="L301" s="193"/>
      <c r="M301" s="193"/>
      <c r="N301" s="193"/>
      <c r="O301" s="189"/>
      <c r="P301" s="189"/>
      <c r="Q301" s="189"/>
      <c r="R301" s="179"/>
      <c r="S301" s="179"/>
      <c r="T301" s="198"/>
      <c r="U301" s="63"/>
      <c r="X301" s="179"/>
    </row>
    <row r="302" ht="12.75" outlineLevel="3">
      <c r="A302" s="56"/>
      <c r="B302" s="268"/>
      <c r="C302" s="269">
        <v>48</v>
      </c>
      <c r="D302" s="270" t="s">
        <v>97</v>
      </c>
      <c r="E302" s="271" t="s">
        <v>312</v>
      </c>
      <c r="F302" s="272" t="s">
        <v>313</v>
      </c>
      <c r="G302" s="270" t="s">
        <v>150</v>
      </c>
      <c r="H302" s="273">
        <v>1829.5</v>
      </c>
      <c r="I302" s="274"/>
      <c r="J302" s="275">
        <f>H302*I302</f>
        <v>0</v>
      </c>
      <c r="K302" s="273"/>
      <c r="L302" s="273">
        <f>H302*K302</f>
        <v>0</v>
      </c>
      <c r="M302" s="273"/>
      <c r="N302" s="273">
        <f>H302*M302</f>
        <v>0</v>
      </c>
      <c r="O302" s="275">
        <v>21</v>
      </c>
      <c r="P302" s="275">
        <f>J302*(O302/100)</f>
        <v>0</v>
      </c>
      <c r="Q302" s="275">
        <f>J302+P302</f>
        <v>0</v>
      </c>
      <c r="R302" s="276"/>
      <c r="S302" s="276"/>
      <c r="T302" s="277">
        <v>1</v>
      </c>
      <c r="U302" s="63"/>
      <c r="V302" s="63"/>
      <c r="W302" s="63"/>
      <c r="X302" s="179"/>
    </row>
    <row r="303" ht="12.75" outlineLevel="4">
      <c r="A303" s="278"/>
      <c r="B303" s="279"/>
      <c r="C303" s="279"/>
      <c r="D303" s="280"/>
      <c r="E303" s="287" t="s">
        <v>1</v>
      </c>
      <c r="F303" s="281" t="s">
        <v>314</v>
      </c>
      <c r="G303" s="281"/>
      <c r="H303" s="282"/>
      <c r="I303" s="283"/>
      <c r="J303" s="284"/>
      <c r="K303" s="285"/>
      <c r="L303" s="285"/>
      <c r="M303" s="285"/>
      <c r="N303" s="285"/>
      <c r="O303" s="286"/>
      <c r="P303" s="286"/>
      <c r="Q303" s="286"/>
      <c r="R303" s="280"/>
      <c r="S303" s="280"/>
      <c r="T303" s="279"/>
      <c r="U303" s="61"/>
      <c r="V303" s="63"/>
      <c r="W303" s="63"/>
      <c r="X303" s="281" t="str">
        <f>F303</f>
        <v>Podklad ze štěrkodrti ŠD s rozprostřením a zhutněním plochy přes 100 m2, po zhutnění tl. 150 mm</v>
      </c>
      <c r="Y303" s="67"/>
      <c r="AA303" s="74"/>
    </row>
    <row r="304" ht="7.5" customHeight="1" outlineLevel="4">
      <c r="B304" s="198"/>
      <c r="C304" s="198"/>
      <c r="D304" s="179"/>
      <c r="E304" s="179"/>
      <c r="F304" s="180"/>
      <c r="G304" s="179"/>
      <c r="H304" s="193"/>
      <c r="I304" s="246"/>
      <c r="J304" s="189"/>
      <c r="K304" s="193"/>
      <c r="L304" s="193"/>
      <c r="M304" s="193"/>
      <c r="N304" s="193"/>
      <c r="O304" s="189"/>
      <c r="P304" s="189"/>
      <c r="Q304" s="189"/>
      <c r="R304" s="179"/>
      <c r="S304" s="179"/>
      <c r="T304" s="198"/>
      <c r="U304" s="63"/>
      <c r="X304" s="179"/>
    </row>
    <row r="305" ht="12.75" outlineLevel="4">
      <c r="A305" s="288"/>
      <c r="B305" s="289"/>
      <c r="C305" s="289"/>
      <c r="D305" s="290"/>
      <c r="E305" s="296" t="s">
        <v>2</v>
      </c>
      <c r="F305" s="291" t="s">
        <v>315</v>
      </c>
      <c r="G305" s="290"/>
      <c r="H305" s="292">
        <v>0</v>
      </c>
      <c r="I305" s="293"/>
      <c r="J305" s="294"/>
      <c r="K305" s="295"/>
      <c r="L305" s="295"/>
      <c r="M305" s="295"/>
      <c r="N305" s="295"/>
      <c r="O305" s="294"/>
      <c r="P305" s="294"/>
      <c r="Q305" s="294"/>
      <c r="R305" s="290"/>
      <c r="S305" s="290"/>
      <c r="T305" s="289"/>
      <c r="U305" s="61"/>
      <c r="V305" s="63"/>
      <c r="W305" s="63"/>
      <c r="X305" s="179"/>
    </row>
    <row r="306" ht="12.75" outlineLevel="4">
      <c r="A306" s="288"/>
      <c r="B306" s="289"/>
      <c r="C306" s="289"/>
      <c r="D306" s="290"/>
      <c r="E306" s="296"/>
      <c r="F306" s="291" t="s">
        <v>316</v>
      </c>
      <c r="G306" s="290"/>
      <c r="H306" s="292">
        <v>1733.5</v>
      </c>
      <c r="I306" s="293"/>
      <c r="J306" s="294"/>
      <c r="K306" s="295"/>
      <c r="L306" s="295"/>
      <c r="M306" s="295"/>
      <c r="N306" s="295"/>
      <c r="O306" s="294"/>
      <c r="P306" s="294"/>
      <c r="Q306" s="294"/>
      <c r="R306" s="290"/>
      <c r="S306" s="290"/>
      <c r="T306" s="289"/>
      <c r="U306" s="61"/>
      <c r="V306" s="63"/>
      <c r="W306" s="63"/>
      <c r="X306" s="179"/>
    </row>
    <row r="307" ht="12.75" outlineLevel="4">
      <c r="A307" s="288"/>
      <c r="B307" s="289"/>
      <c r="C307" s="289"/>
      <c r="D307" s="290"/>
      <c r="E307" s="296"/>
      <c r="F307" s="291" t="s">
        <v>317</v>
      </c>
      <c r="G307" s="290"/>
      <c r="H307" s="292">
        <v>31</v>
      </c>
      <c r="I307" s="293"/>
      <c r="J307" s="294"/>
      <c r="K307" s="295"/>
      <c r="L307" s="295"/>
      <c r="M307" s="295"/>
      <c r="N307" s="295"/>
      <c r="O307" s="294"/>
      <c r="P307" s="294"/>
      <c r="Q307" s="294"/>
      <c r="R307" s="290"/>
      <c r="S307" s="290"/>
      <c r="T307" s="289"/>
      <c r="U307" s="61"/>
      <c r="V307" s="63"/>
      <c r="W307" s="63"/>
      <c r="X307" s="179"/>
    </row>
    <row r="308" ht="12.75" outlineLevel="4">
      <c r="A308" s="288"/>
      <c r="B308" s="289"/>
      <c r="C308" s="289"/>
      <c r="D308" s="290"/>
      <c r="E308" s="296"/>
      <c r="F308" s="291" t="s">
        <v>318</v>
      </c>
      <c r="G308" s="290"/>
      <c r="H308" s="292">
        <v>65</v>
      </c>
      <c r="I308" s="293"/>
      <c r="J308" s="294"/>
      <c r="K308" s="295"/>
      <c r="L308" s="295"/>
      <c r="M308" s="295"/>
      <c r="N308" s="295"/>
      <c r="O308" s="294"/>
      <c r="P308" s="294"/>
      <c r="Q308" s="294"/>
      <c r="R308" s="290"/>
      <c r="S308" s="290"/>
      <c r="T308" s="289"/>
      <c r="U308" s="61"/>
      <c r="V308" s="63"/>
      <c r="W308" s="63"/>
      <c r="X308" s="179"/>
    </row>
    <row r="309" ht="7.5" customHeight="1" outlineLevel="4">
      <c r="A309" s="63"/>
      <c r="B309" s="198"/>
      <c r="C309" s="198"/>
      <c r="D309" s="179"/>
      <c r="E309" s="179"/>
      <c r="F309" s="242"/>
      <c r="G309" s="179"/>
      <c r="H309" s="193"/>
      <c r="I309" s="246"/>
      <c r="J309" s="189"/>
      <c r="K309" s="193"/>
      <c r="L309" s="193"/>
      <c r="M309" s="193"/>
      <c r="N309" s="193"/>
      <c r="O309" s="189"/>
      <c r="P309" s="189"/>
      <c r="Q309" s="189"/>
      <c r="R309" s="179"/>
      <c r="S309" s="179"/>
      <c r="T309" s="198"/>
      <c r="U309" s="63"/>
      <c r="X309" s="179"/>
    </row>
    <row r="310" ht="12.75" outlineLevel="3">
      <c r="A310" s="56"/>
      <c r="B310" s="268"/>
      <c r="C310" s="269">
        <v>49</v>
      </c>
      <c r="D310" s="270" t="s">
        <v>97</v>
      </c>
      <c r="E310" s="271" t="s">
        <v>319</v>
      </c>
      <c r="F310" s="272" t="s">
        <v>320</v>
      </c>
      <c r="G310" s="270" t="s">
        <v>150</v>
      </c>
      <c r="H310" s="273">
        <v>2186</v>
      </c>
      <c r="I310" s="274"/>
      <c r="J310" s="275">
        <f>H310*I310</f>
        <v>0</v>
      </c>
      <c r="K310" s="273"/>
      <c r="L310" s="273">
        <f>H310*K310</f>
        <v>0</v>
      </c>
      <c r="M310" s="273"/>
      <c r="N310" s="273">
        <f>H310*M310</f>
        <v>0</v>
      </c>
      <c r="O310" s="275">
        <v>21</v>
      </c>
      <c r="P310" s="275">
        <f>J310*(O310/100)</f>
        <v>0</v>
      </c>
      <c r="Q310" s="275">
        <f>J310+P310</f>
        <v>0</v>
      </c>
      <c r="R310" s="276"/>
      <c r="S310" s="276"/>
      <c r="T310" s="277">
        <v>1</v>
      </c>
      <c r="U310" s="63"/>
      <c r="V310" s="63"/>
      <c r="W310" s="63"/>
      <c r="X310" s="179"/>
    </row>
    <row r="311" ht="12.75" outlineLevel="4">
      <c r="A311" s="278"/>
      <c r="B311" s="279"/>
      <c r="C311" s="279"/>
      <c r="D311" s="280"/>
      <c r="E311" s="287" t="s">
        <v>1</v>
      </c>
      <c r="F311" s="281" t="s">
        <v>321</v>
      </c>
      <c r="G311" s="281"/>
      <c r="H311" s="282"/>
      <c r="I311" s="283"/>
      <c r="J311" s="284"/>
      <c r="K311" s="285"/>
      <c r="L311" s="285"/>
      <c r="M311" s="285"/>
      <c r="N311" s="285"/>
      <c r="O311" s="286"/>
      <c r="P311" s="286"/>
      <c r="Q311" s="286"/>
      <c r="R311" s="280"/>
      <c r="S311" s="280"/>
      <c r="T311" s="279"/>
      <c r="U311" s="61"/>
      <c r="V311" s="63"/>
      <c r="W311" s="63"/>
      <c r="X311" s="281" t="str">
        <f>F311</f>
        <v>Podklad ze štěrkodrti ŠD s rozprostřením a zhutněním plochy přes 100 m2, po zhutnění tl. 250 mm</v>
      </c>
      <c r="Y311" s="67"/>
      <c r="AA311" s="74"/>
    </row>
    <row r="312" ht="7.5" customHeight="1" outlineLevel="4">
      <c r="B312" s="198"/>
      <c r="C312" s="198"/>
      <c r="D312" s="179"/>
      <c r="E312" s="179"/>
      <c r="F312" s="180"/>
      <c r="G312" s="179"/>
      <c r="H312" s="193"/>
      <c r="I312" s="246"/>
      <c r="J312" s="189"/>
      <c r="K312" s="193"/>
      <c r="L312" s="193"/>
      <c r="M312" s="193"/>
      <c r="N312" s="193"/>
      <c r="O312" s="189"/>
      <c r="P312" s="189"/>
      <c r="Q312" s="189"/>
      <c r="R312" s="179"/>
      <c r="S312" s="179"/>
      <c r="T312" s="198"/>
      <c r="U312" s="63"/>
      <c r="X312" s="179"/>
    </row>
    <row r="313" ht="12.75" outlineLevel="4">
      <c r="A313" s="288"/>
      <c r="B313" s="289"/>
      <c r="C313" s="289"/>
      <c r="D313" s="290"/>
      <c r="E313" s="296" t="s">
        <v>2</v>
      </c>
      <c r="F313" s="291" t="s">
        <v>322</v>
      </c>
      <c r="G313" s="290"/>
      <c r="H313" s="292">
        <v>0</v>
      </c>
      <c r="I313" s="293"/>
      <c r="J313" s="294"/>
      <c r="K313" s="295"/>
      <c r="L313" s="295"/>
      <c r="M313" s="295"/>
      <c r="N313" s="295"/>
      <c r="O313" s="294"/>
      <c r="P313" s="294"/>
      <c r="Q313" s="294"/>
      <c r="R313" s="290"/>
      <c r="S313" s="290"/>
      <c r="T313" s="289"/>
      <c r="U313" s="61"/>
      <c r="V313" s="63"/>
      <c r="W313" s="63"/>
      <c r="X313" s="179"/>
    </row>
    <row r="314" ht="12.75" outlineLevel="4">
      <c r="A314" s="288"/>
      <c r="B314" s="289"/>
      <c r="C314" s="289"/>
      <c r="D314" s="290"/>
      <c r="E314" s="296"/>
      <c r="F314" s="291" t="s">
        <v>323</v>
      </c>
      <c r="G314" s="290"/>
      <c r="H314" s="292">
        <v>1829.5</v>
      </c>
      <c r="I314" s="293"/>
      <c r="J314" s="294"/>
      <c r="K314" s="295"/>
      <c r="L314" s="295"/>
      <c r="M314" s="295"/>
      <c r="N314" s="295"/>
      <c r="O314" s="294"/>
      <c r="P314" s="294"/>
      <c r="Q314" s="294"/>
      <c r="R314" s="290"/>
      <c r="S314" s="290"/>
      <c r="T314" s="289"/>
      <c r="U314" s="61"/>
      <c r="V314" s="63"/>
      <c r="W314" s="63"/>
      <c r="X314" s="179"/>
    </row>
    <row r="315" ht="12.75" outlineLevel="4">
      <c r="A315" s="288"/>
      <c r="B315" s="289"/>
      <c r="C315" s="289"/>
      <c r="D315" s="290"/>
      <c r="E315" s="296"/>
      <c r="F315" s="291" t="s">
        <v>324</v>
      </c>
      <c r="G315" s="290"/>
      <c r="H315" s="292">
        <v>356.5</v>
      </c>
      <c r="I315" s="293"/>
      <c r="J315" s="294"/>
      <c r="K315" s="295"/>
      <c r="L315" s="295"/>
      <c r="M315" s="295"/>
      <c r="N315" s="295"/>
      <c r="O315" s="294"/>
      <c r="P315" s="294"/>
      <c r="Q315" s="294"/>
      <c r="R315" s="290"/>
      <c r="S315" s="290"/>
      <c r="T315" s="289"/>
      <c r="U315" s="61"/>
      <c r="V315" s="63"/>
      <c r="W315" s="63"/>
      <c r="X315" s="179"/>
    </row>
    <row r="316" ht="7.5" customHeight="1" outlineLevel="4">
      <c r="A316" s="63"/>
      <c r="B316" s="198"/>
      <c r="C316" s="198"/>
      <c r="D316" s="179"/>
      <c r="E316" s="179"/>
      <c r="F316" s="242"/>
      <c r="G316" s="179"/>
      <c r="H316" s="193"/>
      <c r="I316" s="246"/>
      <c r="J316" s="189"/>
      <c r="K316" s="193"/>
      <c r="L316" s="193"/>
      <c r="M316" s="193"/>
      <c r="N316" s="193"/>
      <c r="O316" s="189"/>
      <c r="P316" s="189"/>
      <c r="Q316" s="189"/>
      <c r="R316" s="179"/>
      <c r="S316" s="179"/>
      <c r="T316" s="198"/>
      <c r="U316" s="63"/>
      <c r="X316" s="179"/>
    </row>
    <row r="317" ht="12.75" outlineLevel="3">
      <c r="A317" s="56"/>
      <c r="B317" s="268"/>
      <c r="C317" s="269">
        <v>50</v>
      </c>
      <c r="D317" s="270" t="s">
        <v>97</v>
      </c>
      <c r="E317" s="271" t="s">
        <v>325</v>
      </c>
      <c r="F317" s="272" t="s">
        <v>326</v>
      </c>
      <c r="G317" s="270" t="s">
        <v>150</v>
      </c>
      <c r="H317" s="273">
        <v>356.5</v>
      </c>
      <c r="I317" s="274"/>
      <c r="J317" s="275">
        <f>H317*I317</f>
        <v>0</v>
      </c>
      <c r="K317" s="273">
        <v>0.345</v>
      </c>
      <c r="L317" s="273">
        <f>H317*K317</f>
        <v>122.9925</v>
      </c>
      <c r="M317" s="273"/>
      <c r="N317" s="273">
        <f>H317*M317</f>
        <v>0</v>
      </c>
      <c r="O317" s="275">
        <v>21</v>
      </c>
      <c r="P317" s="275">
        <f>J317*(O317/100)</f>
        <v>0</v>
      </c>
      <c r="Q317" s="275">
        <f>J317+P317</f>
        <v>0</v>
      </c>
      <c r="R317" s="276"/>
      <c r="S317" s="276"/>
      <c r="T317" s="277">
        <v>1</v>
      </c>
      <c r="U317" s="63"/>
      <c r="V317" s="63"/>
      <c r="W317" s="63"/>
      <c r="X317" s="179"/>
    </row>
    <row r="318" ht="12.75" outlineLevel="4">
      <c r="A318" s="278"/>
      <c r="B318" s="279"/>
      <c r="C318" s="279"/>
      <c r="D318" s="280"/>
      <c r="E318" s="287" t="s">
        <v>1</v>
      </c>
      <c r="F318" s="281" t="s">
        <v>327</v>
      </c>
      <c r="G318" s="281"/>
      <c r="H318" s="282"/>
      <c r="I318" s="283"/>
      <c r="J318" s="284"/>
      <c r="K318" s="285"/>
      <c r="L318" s="285"/>
      <c r="M318" s="285"/>
      <c r="N318" s="285"/>
      <c r="O318" s="286"/>
      <c r="P318" s="286"/>
      <c r="Q318" s="286"/>
      <c r="R318" s="280"/>
      <c r="S318" s="280"/>
      <c r="T318" s="279"/>
      <c r="U318" s="61"/>
      <c r="V318" s="63"/>
      <c r="W318" s="63"/>
      <c r="X318" s="281" t="str">
        <f>F318</f>
        <v>Zpevnění krajnic nebo komunikací pro pěší s rozprostřením a zhutněním, po zhutnění štěrkodrtí tl. 150 mm</v>
      </c>
      <c r="Y318" s="67"/>
      <c r="AA318" s="74"/>
    </row>
    <row r="319" ht="7.5" customHeight="1" outlineLevel="4">
      <c r="B319" s="198"/>
      <c r="C319" s="198"/>
      <c r="D319" s="179"/>
      <c r="E319" s="179"/>
      <c r="F319" s="180"/>
      <c r="G319" s="179"/>
      <c r="H319" s="193"/>
      <c r="I319" s="246"/>
      <c r="J319" s="189"/>
      <c r="K319" s="193"/>
      <c r="L319" s="193"/>
      <c r="M319" s="193"/>
      <c r="N319" s="193"/>
      <c r="O319" s="189"/>
      <c r="P319" s="189"/>
      <c r="Q319" s="189"/>
      <c r="R319" s="179"/>
      <c r="S319" s="179"/>
      <c r="T319" s="198"/>
      <c r="U319" s="63"/>
      <c r="X319" s="179"/>
    </row>
    <row r="320" ht="12.75" outlineLevel="4">
      <c r="A320" s="288"/>
      <c r="B320" s="289"/>
      <c r="C320" s="289"/>
      <c r="D320" s="290"/>
      <c r="E320" s="296" t="s">
        <v>2</v>
      </c>
      <c r="F320" s="291" t="s">
        <v>328</v>
      </c>
      <c r="G320" s="290"/>
      <c r="H320" s="292">
        <v>180</v>
      </c>
      <c r="I320" s="293"/>
      <c r="J320" s="294"/>
      <c r="K320" s="295"/>
      <c r="L320" s="295"/>
      <c r="M320" s="295"/>
      <c r="N320" s="295"/>
      <c r="O320" s="294"/>
      <c r="P320" s="294"/>
      <c r="Q320" s="294"/>
      <c r="R320" s="290"/>
      <c r="S320" s="290"/>
      <c r="T320" s="289"/>
      <c r="U320" s="61"/>
      <c r="V320" s="63"/>
      <c r="W320" s="63"/>
      <c r="X320" s="179"/>
    </row>
    <row r="321" ht="12.75" outlineLevel="4">
      <c r="A321" s="288"/>
      <c r="B321" s="289"/>
      <c r="C321" s="289"/>
      <c r="D321" s="290"/>
      <c r="E321" s="296"/>
      <c r="F321" s="291" t="s">
        <v>329</v>
      </c>
      <c r="G321" s="290"/>
      <c r="H321" s="292">
        <v>176.5</v>
      </c>
      <c r="I321" s="293"/>
      <c r="J321" s="294"/>
      <c r="K321" s="295"/>
      <c r="L321" s="295"/>
      <c r="M321" s="295"/>
      <c r="N321" s="295"/>
      <c r="O321" s="294"/>
      <c r="P321" s="294"/>
      <c r="Q321" s="294"/>
      <c r="R321" s="290"/>
      <c r="S321" s="290"/>
      <c r="T321" s="289"/>
      <c r="U321" s="61"/>
      <c r="V321" s="63"/>
      <c r="W321" s="63"/>
      <c r="X321" s="179"/>
    </row>
    <row r="322" ht="7.5" customHeight="1" outlineLevel="4">
      <c r="A322" s="63"/>
      <c r="B322" s="198"/>
      <c r="C322" s="198"/>
      <c r="D322" s="179"/>
      <c r="E322" s="179"/>
      <c r="F322" s="242"/>
      <c r="G322" s="179"/>
      <c r="H322" s="193"/>
      <c r="I322" s="246"/>
      <c r="J322" s="189"/>
      <c r="K322" s="193"/>
      <c r="L322" s="193"/>
      <c r="M322" s="193"/>
      <c r="N322" s="193"/>
      <c r="O322" s="189"/>
      <c r="P322" s="189"/>
      <c r="Q322" s="189"/>
      <c r="R322" s="179"/>
      <c r="S322" s="179"/>
      <c r="T322" s="198"/>
      <c r="U322" s="63"/>
      <c r="X322" s="179"/>
    </row>
    <row r="323" ht="12.75" outlineLevel="3">
      <c r="A323" s="56"/>
      <c r="B323" s="268"/>
      <c r="C323" s="269">
        <v>51</v>
      </c>
      <c r="D323" s="270" t="s">
        <v>97</v>
      </c>
      <c r="E323" s="271" t="s">
        <v>330</v>
      </c>
      <c r="F323" s="272" t="s">
        <v>331</v>
      </c>
      <c r="G323" s="270" t="s">
        <v>150</v>
      </c>
      <c r="H323" s="273">
        <v>30</v>
      </c>
      <c r="I323" s="274"/>
      <c r="J323" s="275">
        <f>H323*I323</f>
        <v>0</v>
      </c>
      <c r="K323" s="273"/>
      <c r="L323" s="273">
        <f>H323*K323</f>
        <v>0</v>
      </c>
      <c r="M323" s="273"/>
      <c r="N323" s="273">
        <f>H323*M323</f>
        <v>0</v>
      </c>
      <c r="O323" s="275">
        <v>21</v>
      </c>
      <c r="P323" s="275">
        <f>J323*(O323/100)</f>
        <v>0</v>
      </c>
      <c r="Q323" s="275">
        <f>J323+P323</f>
        <v>0</v>
      </c>
      <c r="R323" s="276"/>
      <c r="S323" s="276"/>
      <c r="T323" s="277">
        <v>1</v>
      </c>
      <c r="U323" s="63"/>
      <c r="V323" s="63"/>
      <c r="W323" s="63"/>
      <c r="X323" s="179"/>
    </row>
    <row r="324" ht="12.75" outlineLevel="4">
      <c r="A324" s="278"/>
      <c r="B324" s="279"/>
      <c r="C324" s="279"/>
      <c r="D324" s="280"/>
      <c r="E324" s="287" t="s">
        <v>1</v>
      </c>
      <c r="F324" s="281" t="s">
        <v>332</v>
      </c>
      <c r="G324" s="281"/>
      <c r="H324" s="282"/>
      <c r="I324" s="283"/>
      <c r="J324" s="284"/>
      <c r="K324" s="285"/>
      <c r="L324" s="285"/>
      <c r="M324" s="285"/>
      <c r="N324" s="285"/>
      <c r="O324" s="286"/>
      <c r="P324" s="286"/>
      <c r="Q324" s="286"/>
      <c r="R324" s="280"/>
      <c r="S324" s="280"/>
      <c r="T324" s="279"/>
      <c r="U324" s="61"/>
      <c r="V324" s="63"/>
      <c r="W324" s="63"/>
      <c r="X324" s="281" t="str">
        <f>F324</f>
        <v>Asfaltový beton vrstva obrusná ACO 11 z nemodifikovaného asfaltu s rozprostřením a se zhutněním ACO 11+ v pruhu šířky přes 1,5 do 3 m, po zhutnění tl. 50 mm</v>
      </c>
      <c r="Y324" s="67"/>
      <c r="AA324" s="74"/>
    </row>
    <row r="325" ht="7.5" customHeight="1" outlineLevel="4">
      <c r="B325" s="198"/>
      <c r="C325" s="198"/>
      <c r="D325" s="179"/>
      <c r="E325" s="179"/>
      <c r="F325" s="180"/>
      <c r="G325" s="179"/>
      <c r="H325" s="193"/>
      <c r="I325" s="246"/>
      <c r="J325" s="189"/>
      <c r="K325" s="193"/>
      <c r="L325" s="193"/>
      <c r="M325" s="193"/>
      <c r="N325" s="193"/>
      <c r="O325" s="189"/>
      <c r="P325" s="189"/>
      <c r="Q325" s="189"/>
      <c r="R325" s="179"/>
      <c r="S325" s="179"/>
      <c r="T325" s="198"/>
      <c r="U325" s="63"/>
      <c r="X325" s="179"/>
    </row>
    <row r="326" ht="12.75" outlineLevel="4">
      <c r="A326" s="288"/>
      <c r="B326" s="289"/>
      <c r="C326" s="289"/>
      <c r="D326" s="290"/>
      <c r="E326" s="296" t="s">
        <v>2</v>
      </c>
      <c r="F326" s="291" t="s">
        <v>333</v>
      </c>
      <c r="G326" s="290"/>
      <c r="H326" s="292">
        <v>0</v>
      </c>
      <c r="I326" s="293"/>
      <c r="J326" s="294"/>
      <c r="K326" s="295"/>
      <c r="L326" s="295"/>
      <c r="M326" s="295"/>
      <c r="N326" s="295"/>
      <c r="O326" s="294"/>
      <c r="P326" s="294"/>
      <c r="Q326" s="294"/>
      <c r="R326" s="290"/>
      <c r="S326" s="290"/>
      <c r="T326" s="289"/>
      <c r="U326" s="61"/>
      <c r="V326" s="63"/>
      <c r="W326" s="63"/>
      <c r="X326" s="179"/>
    </row>
    <row r="327" ht="12.75" outlineLevel="4">
      <c r="A327" s="288"/>
      <c r="B327" s="289"/>
      <c r="C327" s="289"/>
      <c r="D327" s="290"/>
      <c r="E327" s="296"/>
      <c r="F327" s="291" t="s">
        <v>153</v>
      </c>
      <c r="G327" s="290"/>
      <c r="H327" s="292">
        <v>30</v>
      </c>
      <c r="I327" s="293"/>
      <c r="J327" s="294"/>
      <c r="K327" s="295"/>
      <c r="L327" s="295"/>
      <c r="M327" s="295"/>
      <c r="N327" s="295"/>
      <c r="O327" s="294"/>
      <c r="P327" s="294"/>
      <c r="Q327" s="294"/>
      <c r="R327" s="290"/>
      <c r="S327" s="290"/>
      <c r="T327" s="289"/>
      <c r="U327" s="61"/>
      <c r="V327" s="63"/>
      <c r="W327" s="63"/>
      <c r="X327" s="179"/>
    </row>
    <row r="328" ht="7.5" customHeight="1" outlineLevel="4">
      <c r="A328" s="63"/>
      <c r="B328" s="198"/>
      <c r="C328" s="198"/>
      <c r="D328" s="179"/>
      <c r="E328" s="179"/>
      <c r="F328" s="242"/>
      <c r="G328" s="179"/>
      <c r="H328" s="193"/>
      <c r="I328" s="246"/>
      <c r="J328" s="189"/>
      <c r="K328" s="193"/>
      <c r="L328" s="193"/>
      <c r="M328" s="193"/>
      <c r="N328" s="193"/>
      <c r="O328" s="189"/>
      <c r="P328" s="189"/>
      <c r="Q328" s="189"/>
      <c r="R328" s="179"/>
      <c r="S328" s="179"/>
      <c r="T328" s="198"/>
      <c r="U328" s="63"/>
      <c r="X328" s="179"/>
    </row>
    <row r="329" ht="12.75" outlineLevel="3">
      <c r="B329" s="61"/>
      <c r="C329" s="61"/>
      <c r="D329" s="61"/>
      <c r="E329" s="61"/>
      <c r="F329" s="61"/>
      <c r="G329" s="61"/>
      <c r="H329" s="61"/>
      <c r="I329" s="63"/>
      <c r="J329" s="63"/>
      <c r="K329" s="61"/>
      <c r="L329" s="61"/>
      <c r="M329" s="61"/>
      <c r="N329" s="61"/>
      <c r="O329" s="61"/>
      <c r="P329" s="63"/>
      <c r="Q329" s="63"/>
      <c r="R329" s="63"/>
      <c r="S329" s="61"/>
      <c r="T329" s="61"/>
      <c r="X329" s="61"/>
    </row>
    <row r="330" ht="12.75" outlineLevel="2">
      <c r="A330" s="226" t="s">
        <v>85</v>
      </c>
      <c r="B330" s="230">
        <v>3</v>
      </c>
      <c r="C330" s="262"/>
      <c r="D330" s="263" t="s">
        <v>96</v>
      </c>
      <c r="E330" s="263"/>
      <c r="F330" s="264" t="s">
        <v>76</v>
      </c>
      <c r="G330" s="263"/>
      <c r="H330" s="265"/>
      <c r="I330" s="266"/>
      <c r="J330" s="228">
        <f>SUBTOTAL(9,J331:J390)</f>
        <v>0</v>
      </c>
      <c r="K330" s="265"/>
      <c r="L330" s="229">
        <f>SUBTOTAL(9,L331:L390)</f>
        <v>7.732717</v>
      </c>
      <c r="M330" s="265"/>
      <c r="N330" s="229">
        <f>SUBTOTAL(9,N331:N390)</f>
        <v>0</v>
      </c>
      <c r="O330" s="267"/>
      <c r="P330" s="228">
        <f>SUBTOTAL(9,P331:P390)</f>
        <v>0</v>
      </c>
      <c r="Q330" s="228">
        <f>SUBTOTAL(9,Q331:Q390)</f>
        <v>0</v>
      </c>
      <c r="R330" s="263"/>
      <c r="S330" s="263"/>
      <c r="T330" s="230">
        <f>SUBTOTAL(9,T331:T390)</f>
        <v>16</v>
      </c>
      <c r="U330" s="61"/>
      <c r="V330" s="63"/>
      <c r="W330" s="63"/>
      <c r="X330" s="179"/>
    </row>
    <row r="331" ht="12.75" outlineLevel="3">
      <c r="A331" s="56"/>
      <c r="B331" s="268"/>
      <c r="C331" s="269">
        <v>52</v>
      </c>
      <c r="D331" s="270" t="s">
        <v>97</v>
      </c>
      <c r="E331" s="271" t="s">
        <v>334</v>
      </c>
      <c r="F331" s="272" t="s">
        <v>335</v>
      </c>
      <c r="G331" s="270" t="s">
        <v>146</v>
      </c>
      <c r="H331" s="273">
        <v>23</v>
      </c>
      <c r="I331" s="274"/>
      <c r="J331" s="275">
        <f>H331*I331</f>
        <v>0</v>
      </c>
      <c r="K331" s="273">
        <v>2.1E-04</v>
      </c>
      <c r="L331" s="273">
        <f>H331*K331</f>
        <v>0.00483</v>
      </c>
      <c r="M331" s="273"/>
      <c r="N331" s="273">
        <f>H331*M331</f>
        <v>0</v>
      </c>
      <c r="O331" s="275">
        <v>21</v>
      </c>
      <c r="P331" s="275">
        <f>J331*(O331/100)</f>
        <v>0</v>
      </c>
      <c r="Q331" s="275">
        <f>J331+P331</f>
        <v>0</v>
      </c>
      <c r="R331" s="276"/>
      <c r="S331" s="276"/>
      <c r="T331" s="277">
        <v>1</v>
      </c>
      <c r="U331" s="63"/>
      <c r="V331" s="63"/>
      <c r="W331" s="63"/>
      <c r="X331" s="179"/>
    </row>
    <row r="332" ht="12.75" outlineLevel="4">
      <c r="A332" s="278"/>
      <c r="B332" s="279"/>
      <c r="C332" s="279"/>
      <c r="D332" s="280"/>
      <c r="E332" s="287" t="s">
        <v>1</v>
      </c>
      <c r="F332" s="281" t="s">
        <v>336</v>
      </c>
      <c r="G332" s="281"/>
      <c r="H332" s="282"/>
      <c r="I332" s="283"/>
      <c r="J332" s="284"/>
      <c r="K332" s="285"/>
      <c r="L332" s="285"/>
      <c r="M332" s="285"/>
      <c r="N332" s="285"/>
      <c r="O332" s="286"/>
      <c r="P332" s="286"/>
      <c r="Q332" s="286"/>
      <c r="R332" s="280"/>
      <c r="S332" s="280"/>
      <c r="T332" s="279"/>
      <c r="U332" s="61"/>
      <c r="V332" s="63"/>
      <c r="W332" s="63"/>
      <c r="X332" s="281" t="str">
        <f>F332</f>
        <v>Utěsnění dilatačních spár zálivkou za tepla v cementobetonovém nebo živičném krytu včetně adhezního nátěru s těsnicím profilem pod zálivkou, pro komůrky šířky 10 mm, hloubky 25 mm</v>
      </c>
      <c r="Y332" s="67"/>
      <c r="AA332" s="74"/>
    </row>
    <row r="333" ht="7.5" customHeight="1" outlineLevel="4">
      <c r="B333" s="198"/>
      <c r="C333" s="198"/>
      <c r="D333" s="179"/>
      <c r="E333" s="179"/>
      <c r="F333" s="180"/>
      <c r="G333" s="179"/>
      <c r="H333" s="193"/>
      <c r="I333" s="246"/>
      <c r="J333" s="189"/>
      <c r="K333" s="193"/>
      <c r="L333" s="193"/>
      <c r="M333" s="193"/>
      <c r="N333" s="193"/>
      <c r="O333" s="189"/>
      <c r="P333" s="189"/>
      <c r="Q333" s="189"/>
      <c r="R333" s="179"/>
      <c r="S333" s="179"/>
      <c r="T333" s="198"/>
      <c r="U333" s="63"/>
      <c r="X333" s="179"/>
    </row>
    <row r="334" ht="12.75" outlineLevel="4">
      <c r="A334" s="288"/>
      <c r="B334" s="289"/>
      <c r="C334" s="289"/>
      <c r="D334" s="290"/>
      <c r="E334" s="296" t="s">
        <v>2</v>
      </c>
      <c r="F334" s="291" t="s">
        <v>337</v>
      </c>
      <c r="G334" s="290"/>
      <c r="H334" s="292">
        <v>23</v>
      </c>
      <c r="I334" s="293"/>
      <c r="J334" s="294"/>
      <c r="K334" s="295"/>
      <c r="L334" s="295"/>
      <c r="M334" s="295"/>
      <c r="N334" s="295"/>
      <c r="O334" s="294"/>
      <c r="P334" s="294"/>
      <c r="Q334" s="294"/>
      <c r="R334" s="290"/>
      <c r="S334" s="290"/>
      <c r="T334" s="289"/>
      <c r="U334" s="61"/>
      <c r="V334" s="63"/>
      <c r="W334" s="63"/>
      <c r="X334" s="179"/>
    </row>
    <row r="335" ht="7.5" customHeight="1" outlineLevel="4">
      <c r="A335" s="63"/>
      <c r="B335" s="198"/>
      <c r="C335" s="198"/>
      <c r="D335" s="179"/>
      <c r="E335" s="179"/>
      <c r="F335" s="242"/>
      <c r="G335" s="179"/>
      <c r="H335" s="193"/>
      <c r="I335" s="246"/>
      <c r="J335" s="189"/>
      <c r="K335" s="193"/>
      <c r="L335" s="193"/>
      <c r="M335" s="193"/>
      <c r="N335" s="193"/>
      <c r="O335" s="189"/>
      <c r="P335" s="189"/>
      <c r="Q335" s="189"/>
      <c r="R335" s="179"/>
      <c r="S335" s="179"/>
      <c r="T335" s="198"/>
      <c r="U335" s="63"/>
      <c r="X335" s="179"/>
    </row>
    <row r="336" ht="12.75" outlineLevel="3">
      <c r="A336" s="56"/>
      <c r="B336" s="268"/>
      <c r="C336" s="269">
        <v>53</v>
      </c>
      <c r="D336" s="270" t="s">
        <v>97</v>
      </c>
      <c r="E336" s="271" t="s">
        <v>338</v>
      </c>
      <c r="F336" s="272" t="s">
        <v>339</v>
      </c>
      <c r="G336" s="270" t="s">
        <v>146</v>
      </c>
      <c r="H336" s="273">
        <v>23</v>
      </c>
      <c r="I336" s="274"/>
      <c r="J336" s="275">
        <f>H336*I336</f>
        <v>0</v>
      </c>
      <c r="K336" s="273"/>
      <c r="L336" s="273">
        <f>H336*K336</f>
        <v>0</v>
      </c>
      <c r="M336" s="273"/>
      <c r="N336" s="273">
        <f>H336*M336</f>
        <v>0</v>
      </c>
      <c r="O336" s="275">
        <v>21</v>
      </c>
      <c r="P336" s="275">
        <f>J336*(O336/100)</f>
        <v>0</v>
      </c>
      <c r="Q336" s="275">
        <f>J336+P336</f>
        <v>0</v>
      </c>
      <c r="R336" s="276"/>
      <c r="S336" s="276"/>
      <c r="T336" s="277">
        <v>1</v>
      </c>
      <c r="U336" s="63"/>
      <c r="V336" s="63"/>
      <c r="W336" s="63"/>
      <c r="X336" s="179"/>
    </row>
    <row r="337" ht="25.65" outlineLevel="4">
      <c r="A337" s="278"/>
      <c r="B337" s="279"/>
      <c r="C337" s="279"/>
      <c r="D337" s="280"/>
      <c r="E337" s="287" t="s">
        <v>1</v>
      </c>
      <c r="F337" s="281" t="s">
        <v>340</v>
      </c>
      <c r="G337" s="281"/>
      <c r="H337" s="282"/>
      <c r="I337" s="283"/>
      <c r="J337" s="284"/>
      <c r="K337" s="285"/>
      <c r="L337" s="285"/>
      <c r="M337" s="285"/>
      <c r="N337" s="285"/>
      <c r="O337" s="286"/>
      <c r="P337" s="286"/>
      <c r="Q337" s="286"/>
      <c r="R337" s="280"/>
      <c r="S337" s="280"/>
      <c r="T337" s="279"/>
      <c r="U337" s="61"/>
      <c r="V337" s="63"/>
      <c r="W337" s="63"/>
      <c r="X337" s="281" t="str">
        <f>F337</f>
        <v xml:space="preserve">Řezání stávajícího živičného krytu nebo podkladu  
  hloubky 
    přes 50 do 100 mm</v>
      </c>
      <c r="Y337" s="67"/>
      <c r="AA337" s="74"/>
    </row>
    <row r="338" ht="7.5" customHeight="1" outlineLevel="4">
      <c r="B338" s="198"/>
      <c r="C338" s="198"/>
      <c r="D338" s="179"/>
      <c r="E338" s="179"/>
      <c r="F338" s="180"/>
      <c r="G338" s="179"/>
      <c r="H338" s="193"/>
      <c r="I338" s="246"/>
      <c r="J338" s="189"/>
      <c r="K338" s="193"/>
      <c r="L338" s="193"/>
      <c r="M338" s="193"/>
      <c r="N338" s="193"/>
      <c r="O338" s="189"/>
      <c r="P338" s="189"/>
      <c r="Q338" s="189"/>
      <c r="R338" s="179"/>
      <c r="S338" s="179"/>
      <c r="T338" s="198"/>
      <c r="U338" s="63"/>
      <c r="X338" s="179"/>
    </row>
    <row r="339" ht="12.75" outlineLevel="4">
      <c r="A339" s="288"/>
      <c r="B339" s="289"/>
      <c r="C339" s="289"/>
      <c r="D339" s="290"/>
      <c r="E339" s="296" t="s">
        <v>2</v>
      </c>
      <c r="F339" s="291" t="s">
        <v>337</v>
      </c>
      <c r="G339" s="290"/>
      <c r="H339" s="292">
        <v>23</v>
      </c>
      <c r="I339" s="293"/>
      <c r="J339" s="294"/>
      <c r="K339" s="295"/>
      <c r="L339" s="295"/>
      <c r="M339" s="295"/>
      <c r="N339" s="295"/>
      <c r="O339" s="294"/>
      <c r="P339" s="294"/>
      <c r="Q339" s="294"/>
      <c r="R339" s="290"/>
      <c r="S339" s="290"/>
      <c r="T339" s="289"/>
      <c r="U339" s="61"/>
      <c r="V339" s="63"/>
      <c r="W339" s="63"/>
      <c r="X339" s="179"/>
    </row>
    <row r="340" ht="7.5" customHeight="1" outlineLevel="4">
      <c r="A340" s="63"/>
      <c r="B340" s="198"/>
      <c r="C340" s="198"/>
      <c r="D340" s="179"/>
      <c r="E340" s="179"/>
      <c r="F340" s="242"/>
      <c r="G340" s="179"/>
      <c r="H340" s="193"/>
      <c r="I340" s="246"/>
      <c r="J340" s="189"/>
      <c r="K340" s="193"/>
      <c r="L340" s="193"/>
      <c r="M340" s="193"/>
      <c r="N340" s="193"/>
      <c r="O340" s="189"/>
      <c r="P340" s="189"/>
      <c r="Q340" s="189"/>
      <c r="R340" s="179"/>
      <c r="S340" s="179"/>
      <c r="T340" s="198"/>
      <c r="U340" s="63"/>
      <c r="X340" s="179"/>
    </row>
    <row r="341" ht="12.75" outlineLevel="3">
      <c r="A341" s="56"/>
      <c r="B341" s="268"/>
      <c r="C341" s="269">
        <v>54</v>
      </c>
      <c r="D341" s="270" t="s">
        <v>97</v>
      </c>
      <c r="E341" s="271" t="s">
        <v>341</v>
      </c>
      <c r="F341" s="272" t="s">
        <v>342</v>
      </c>
      <c r="G341" s="270" t="s">
        <v>146</v>
      </c>
      <c r="H341" s="273">
        <v>20</v>
      </c>
      <c r="I341" s="274"/>
      <c r="J341" s="275">
        <f>H341*I341</f>
        <v>0</v>
      </c>
      <c r="K341" s="273">
        <v>0.1685</v>
      </c>
      <c r="L341" s="273">
        <f>H341*K341</f>
        <v>3.37</v>
      </c>
      <c r="M341" s="273"/>
      <c r="N341" s="273">
        <f>H341*M341</f>
        <v>0</v>
      </c>
      <c r="O341" s="275">
        <v>21</v>
      </c>
      <c r="P341" s="275">
        <f>J341*(O341/100)</f>
        <v>0</v>
      </c>
      <c r="Q341" s="275">
        <f>J341+P341</f>
        <v>0</v>
      </c>
      <c r="R341" s="276"/>
      <c r="S341" s="276"/>
      <c r="T341" s="277">
        <v>1</v>
      </c>
      <c r="U341" s="63"/>
      <c r="V341" s="63"/>
      <c r="W341" s="63"/>
      <c r="X341" s="179"/>
    </row>
    <row r="342" ht="41.8" outlineLevel="4">
      <c r="A342" s="278"/>
      <c r="B342" s="279"/>
      <c r="C342" s="279"/>
      <c r="D342" s="280"/>
      <c r="E342" s="287" t="s">
        <v>1</v>
      </c>
      <c r="F342" s="281" t="s">
        <v>343</v>
      </c>
      <c r="G342" s="281"/>
      <c r="H342" s="282"/>
      <c r="I342" s="283"/>
      <c r="J342" s="284"/>
      <c r="K342" s="285"/>
      <c r="L342" s="285"/>
      <c r="M342" s="285"/>
      <c r="N342" s="285"/>
      <c r="O342" s="286"/>
      <c r="P342" s="286"/>
      <c r="Q342" s="286"/>
      <c r="R342" s="280"/>
      <c r="S342" s="280"/>
      <c r="T342" s="279"/>
      <c r="U342" s="61"/>
      <c r="V342" s="63"/>
      <c r="W342" s="63"/>
      <c r="X342" s="281" t="str">
        <f>F342</f>
        <v xml:space="preserve">Osazení chodníkového obrubníku betonového 
  se zřízením lože, s vyplněním a zatřením spár cementovou maltou 
    stojatého 
    s boční opěrou z betonu prostého, do lože 
      z betonu prostého</v>
      </c>
      <c r="Y342" s="67"/>
      <c r="AA342" s="74"/>
    </row>
    <row r="343" ht="7.5" customHeight="1" outlineLevel="4">
      <c r="B343" s="198"/>
      <c r="C343" s="198"/>
      <c r="D343" s="179"/>
      <c r="E343" s="179"/>
      <c r="F343" s="180"/>
      <c r="G343" s="179"/>
      <c r="H343" s="193"/>
      <c r="I343" s="246"/>
      <c r="J343" s="189"/>
      <c r="K343" s="193"/>
      <c r="L343" s="193"/>
      <c r="M343" s="193"/>
      <c r="N343" s="193"/>
      <c r="O343" s="189"/>
      <c r="P343" s="189"/>
      <c r="Q343" s="189"/>
      <c r="R343" s="179"/>
      <c r="S343" s="179"/>
      <c r="T343" s="198"/>
      <c r="U343" s="63"/>
      <c r="X343" s="179"/>
    </row>
    <row r="344" ht="12.75" outlineLevel="3">
      <c r="A344" s="56"/>
      <c r="B344" s="268"/>
      <c r="C344" s="269">
        <v>55</v>
      </c>
      <c r="D344" s="270" t="s">
        <v>192</v>
      </c>
      <c r="E344" s="271" t="s">
        <v>344</v>
      </c>
      <c r="F344" s="272" t="s">
        <v>345</v>
      </c>
      <c r="G344" s="270" t="s">
        <v>146</v>
      </c>
      <c r="H344" s="273">
        <v>20</v>
      </c>
      <c r="I344" s="274"/>
      <c r="J344" s="275">
        <f>H344*I344</f>
        <v>0</v>
      </c>
      <c r="K344" s="273">
        <v>0.08</v>
      </c>
      <c r="L344" s="273">
        <f>H344*K344</f>
        <v>1.6</v>
      </c>
      <c r="M344" s="273"/>
      <c r="N344" s="273">
        <f>H344*M344</f>
        <v>0</v>
      </c>
      <c r="O344" s="275">
        <v>21</v>
      </c>
      <c r="P344" s="275">
        <f>J344*(O344/100)</f>
        <v>0</v>
      </c>
      <c r="Q344" s="275">
        <f>J344+P344</f>
        <v>0</v>
      </c>
      <c r="R344" s="276"/>
      <c r="S344" s="276"/>
      <c r="T344" s="277">
        <v>1</v>
      </c>
      <c r="U344" s="63"/>
      <c r="V344" s="63"/>
      <c r="W344" s="63"/>
      <c r="X344" s="179"/>
    </row>
    <row r="345" ht="12.75" outlineLevel="4">
      <c r="A345" s="278"/>
      <c r="B345" s="279"/>
      <c r="C345" s="279"/>
      <c r="D345" s="280"/>
      <c r="E345" s="287" t="s">
        <v>1</v>
      </c>
      <c r="F345" s="281" t="s">
        <v>46</v>
      </c>
      <c r="G345" s="281"/>
      <c r="H345" s="282"/>
      <c r="I345" s="283"/>
      <c r="J345" s="284"/>
      <c r="K345" s="285"/>
      <c r="L345" s="285"/>
      <c r="M345" s="285"/>
      <c r="N345" s="285"/>
      <c r="O345" s="286"/>
      <c r="P345" s="286"/>
      <c r="Q345" s="286"/>
      <c r="R345" s="280"/>
      <c r="S345" s="280"/>
      <c r="T345" s="279"/>
      <c r="U345" s="61"/>
      <c r="V345" s="63"/>
      <c r="W345" s="63"/>
      <c r="X345" s="281" t="str">
        <f>F345</f>
        <v>---</v>
      </c>
      <c r="Y345" s="67"/>
      <c r="AA345" s="74"/>
    </row>
    <row r="346" ht="7.5" customHeight="1" outlineLevel="4">
      <c r="B346" s="198"/>
      <c r="C346" s="198"/>
      <c r="D346" s="179"/>
      <c r="E346" s="179"/>
      <c r="F346" s="180"/>
      <c r="G346" s="179"/>
      <c r="H346" s="193"/>
      <c r="I346" s="246"/>
      <c r="J346" s="189"/>
      <c r="K346" s="193"/>
      <c r="L346" s="193"/>
      <c r="M346" s="193"/>
      <c r="N346" s="193"/>
      <c r="O346" s="189"/>
      <c r="P346" s="189"/>
      <c r="Q346" s="189"/>
      <c r="R346" s="179"/>
      <c r="S346" s="179"/>
      <c r="T346" s="198"/>
      <c r="U346" s="63"/>
      <c r="X346" s="179"/>
    </row>
    <row r="347" ht="12.75" outlineLevel="3">
      <c r="A347" s="56"/>
      <c r="B347" s="268"/>
      <c r="C347" s="269">
        <v>56</v>
      </c>
      <c r="D347" s="270" t="s">
        <v>97</v>
      </c>
      <c r="E347" s="271" t="s">
        <v>346</v>
      </c>
      <c r="F347" s="272" t="s">
        <v>347</v>
      </c>
      <c r="G347" s="270" t="s">
        <v>156</v>
      </c>
      <c r="H347" s="273">
        <v>1.05</v>
      </c>
      <c r="I347" s="274"/>
      <c r="J347" s="275">
        <f>H347*I347</f>
        <v>0</v>
      </c>
      <c r="K347" s="273">
        <v>2.25634</v>
      </c>
      <c r="L347" s="273">
        <f>H347*K347</f>
        <v>2.369157</v>
      </c>
      <c r="M347" s="273"/>
      <c r="N347" s="273">
        <f>H347*M347</f>
        <v>0</v>
      </c>
      <c r="O347" s="275">
        <v>21</v>
      </c>
      <c r="P347" s="275">
        <f>J347*(O347/100)</f>
        <v>0</v>
      </c>
      <c r="Q347" s="275">
        <f>J347+P347</f>
        <v>0</v>
      </c>
      <c r="R347" s="276"/>
      <c r="S347" s="276"/>
      <c r="T347" s="277">
        <v>1</v>
      </c>
      <c r="U347" s="63"/>
      <c r="V347" s="63"/>
      <c r="W347" s="63"/>
      <c r="X347" s="179"/>
    </row>
    <row r="348" ht="17.6" outlineLevel="4">
      <c r="A348" s="278"/>
      <c r="B348" s="279"/>
      <c r="C348" s="279"/>
      <c r="D348" s="280"/>
      <c r="E348" s="287" t="s">
        <v>1</v>
      </c>
      <c r="F348" s="281" t="s">
        <v>348</v>
      </c>
      <c r="G348" s="281"/>
      <c r="H348" s="282"/>
      <c r="I348" s="283"/>
      <c r="J348" s="284"/>
      <c r="K348" s="285"/>
      <c r="L348" s="285"/>
      <c r="M348" s="285"/>
      <c r="N348" s="285"/>
      <c r="O348" s="286"/>
      <c r="P348" s="286"/>
      <c r="Q348" s="286"/>
      <c r="R348" s="280"/>
      <c r="S348" s="280"/>
      <c r="T348" s="279"/>
      <c r="U348" s="61"/>
      <c r="V348" s="63"/>
      <c r="W348" s="63"/>
      <c r="X348" s="281" t="str">
        <f>F348</f>
        <v xml:space="preserve">Lože pod obrubníky, krajníky nebo obruby z dlažebních kostek  
  z betonu prostého</v>
      </c>
      <c r="Y348" s="67"/>
      <c r="AA348" s="74"/>
    </row>
    <row r="349" ht="7.5" customHeight="1" outlineLevel="4">
      <c r="B349" s="198"/>
      <c r="C349" s="198"/>
      <c r="D349" s="179"/>
      <c r="E349" s="179"/>
      <c r="F349" s="180"/>
      <c r="G349" s="179"/>
      <c r="H349" s="193"/>
      <c r="I349" s="246"/>
      <c r="J349" s="189"/>
      <c r="K349" s="193"/>
      <c r="L349" s="193"/>
      <c r="M349" s="193"/>
      <c r="N349" s="193"/>
      <c r="O349" s="189"/>
      <c r="P349" s="189"/>
      <c r="Q349" s="189"/>
      <c r="R349" s="179"/>
      <c r="S349" s="179"/>
      <c r="T349" s="198"/>
      <c r="U349" s="63"/>
      <c r="X349" s="179"/>
    </row>
    <row r="350" ht="12.75" outlineLevel="4">
      <c r="A350" s="288"/>
      <c r="B350" s="289"/>
      <c r="C350" s="289"/>
      <c r="D350" s="290"/>
      <c r="E350" s="296" t="s">
        <v>2</v>
      </c>
      <c r="F350" s="291" t="s">
        <v>349</v>
      </c>
      <c r="G350" s="290"/>
      <c r="H350" s="292">
        <v>1.05</v>
      </c>
      <c r="I350" s="293"/>
      <c r="J350" s="294"/>
      <c r="K350" s="295"/>
      <c r="L350" s="295"/>
      <c r="M350" s="295"/>
      <c r="N350" s="295"/>
      <c r="O350" s="294"/>
      <c r="P350" s="294"/>
      <c r="Q350" s="294"/>
      <c r="R350" s="290"/>
      <c r="S350" s="290"/>
      <c r="T350" s="289"/>
      <c r="U350" s="61"/>
      <c r="V350" s="63"/>
      <c r="W350" s="63"/>
      <c r="X350" s="179"/>
    </row>
    <row r="351" ht="7.5" customHeight="1" outlineLevel="4">
      <c r="A351" s="63"/>
      <c r="B351" s="198"/>
      <c r="C351" s="198"/>
      <c r="D351" s="179"/>
      <c r="E351" s="179"/>
      <c r="F351" s="242"/>
      <c r="G351" s="179"/>
      <c r="H351" s="193"/>
      <c r="I351" s="246"/>
      <c r="J351" s="189"/>
      <c r="K351" s="193"/>
      <c r="L351" s="193"/>
      <c r="M351" s="193"/>
      <c r="N351" s="193"/>
      <c r="O351" s="189"/>
      <c r="P351" s="189"/>
      <c r="Q351" s="189"/>
      <c r="R351" s="179"/>
      <c r="S351" s="179"/>
      <c r="T351" s="198"/>
      <c r="U351" s="63"/>
      <c r="X351" s="179"/>
    </row>
    <row r="352" ht="12.75" outlineLevel="3">
      <c r="A352" s="56"/>
      <c r="B352" s="268"/>
      <c r="C352" s="269">
        <v>57</v>
      </c>
      <c r="D352" s="270" t="s">
        <v>97</v>
      </c>
      <c r="E352" s="271" t="s">
        <v>350</v>
      </c>
      <c r="F352" s="272" t="s">
        <v>351</v>
      </c>
      <c r="G352" s="270" t="s">
        <v>187</v>
      </c>
      <c r="H352" s="273">
        <v>4</v>
      </c>
      <c r="I352" s="274"/>
      <c r="J352" s="275">
        <f>H352*I352</f>
        <v>0</v>
      </c>
      <c r="K352" s="273">
        <v>7E-04</v>
      </c>
      <c r="L352" s="273">
        <f>H352*K352</f>
        <v>0.0028</v>
      </c>
      <c r="M352" s="273"/>
      <c r="N352" s="273">
        <f>H352*M352</f>
        <v>0</v>
      </c>
      <c r="O352" s="275">
        <v>21</v>
      </c>
      <c r="P352" s="275">
        <f>J352*(O352/100)</f>
        <v>0</v>
      </c>
      <c r="Q352" s="275">
        <f>J352+P352</f>
        <v>0</v>
      </c>
      <c r="R352" s="276"/>
      <c r="S352" s="276"/>
      <c r="T352" s="277">
        <v>1</v>
      </c>
      <c r="U352" s="63"/>
      <c r="V352" s="63"/>
      <c r="W352" s="63"/>
      <c r="X352" s="179"/>
    </row>
    <row r="353" ht="12.75" outlineLevel="4">
      <c r="A353" s="278"/>
      <c r="B353" s="279"/>
      <c r="C353" s="279"/>
      <c r="D353" s="280"/>
      <c r="E353" s="287" t="s">
        <v>1</v>
      </c>
      <c r="F353" s="281" t="s">
        <v>352</v>
      </c>
      <c r="G353" s="281"/>
      <c r="H353" s="282"/>
      <c r="I353" s="283"/>
      <c r="J353" s="284"/>
      <c r="K353" s="285"/>
      <c r="L353" s="285"/>
      <c r="M353" s="285"/>
      <c r="N353" s="285"/>
      <c r="O353" s="286"/>
      <c r="P353" s="286"/>
      <c r="Q353" s="286"/>
      <c r="R353" s="280"/>
      <c r="S353" s="280"/>
      <c r="T353" s="279"/>
      <c r="U353" s="61"/>
      <c r="V353" s="63"/>
      <c r="W353" s="63"/>
      <c r="X353" s="281" t="str">
        <f>F353</f>
        <v>Montáž svislé dopravní značky základní velikosti do 1 m2 objímkami na sloupky nebo konzoly</v>
      </c>
      <c r="Y353" s="67"/>
      <c r="AA353" s="74"/>
    </row>
    <row r="354" ht="7.5" customHeight="1" outlineLevel="4">
      <c r="B354" s="198"/>
      <c r="C354" s="198"/>
      <c r="D354" s="179"/>
      <c r="E354" s="179"/>
      <c r="F354" s="180"/>
      <c r="G354" s="179"/>
      <c r="H354" s="193"/>
      <c r="I354" s="246"/>
      <c r="J354" s="189"/>
      <c r="K354" s="193"/>
      <c r="L354" s="193"/>
      <c r="M354" s="193"/>
      <c r="N354" s="193"/>
      <c r="O354" s="189"/>
      <c r="P354" s="189"/>
      <c r="Q354" s="189"/>
      <c r="R354" s="179"/>
      <c r="S354" s="179"/>
      <c r="T354" s="198"/>
      <c r="U354" s="63"/>
      <c r="X354" s="179"/>
    </row>
    <row r="355" ht="12.75" outlineLevel="4">
      <c r="A355" s="288"/>
      <c r="B355" s="289"/>
      <c r="C355" s="289"/>
      <c r="D355" s="290"/>
      <c r="E355" s="296" t="s">
        <v>2</v>
      </c>
      <c r="F355" s="291" t="s">
        <v>353</v>
      </c>
      <c r="G355" s="290"/>
      <c r="H355" s="292">
        <v>1</v>
      </c>
      <c r="I355" s="293"/>
      <c r="J355" s="294"/>
      <c r="K355" s="295"/>
      <c r="L355" s="295"/>
      <c r="M355" s="295"/>
      <c r="N355" s="295"/>
      <c r="O355" s="294"/>
      <c r="P355" s="294"/>
      <c r="Q355" s="294"/>
      <c r="R355" s="290"/>
      <c r="S355" s="290"/>
      <c r="T355" s="289"/>
      <c r="U355" s="61"/>
      <c r="V355" s="63"/>
      <c r="W355" s="63"/>
      <c r="X355" s="179"/>
    </row>
    <row r="356" ht="12.75" outlineLevel="4">
      <c r="A356" s="288"/>
      <c r="B356" s="289"/>
      <c r="C356" s="289"/>
      <c r="D356" s="290"/>
      <c r="E356" s="296"/>
      <c r="F356" s="291" t="s">
        <v>354</v>
      </c>
      <c r="G356" s="290"/>
      <c r="H356" s="292">
        <v>1</v>
      </c>
      <c r="I356" s="293"/>
      <c r="J356" s="294"/>
      <c r="K356" s="295"/>
      <c r="L356" s="295"/>
      <c r="M356" s="295"/>
      <c r="N356" s="295"/>
      <c r="O356" s="294"/>
      <c r="P356" s="294"/>
      <c r="Q356" s="294"/>
      <c r="R356" s="290"/>
      <c r="S356" s="290"/>
      <c r="T356" s="289"/>
      <c r="U356" s="61"/>
      <c r="V356" s="63"/>
      <c r="W356" s="63"/>
      <c r="X356" s="179"/>
    </row>
    <row r="357" ht="12.75" outlineLevel="4">
      <c r="A357" s="288"/>
      <c r="B357" s="289"/>
      <c r="C357" s="289"/>
      <c r="D357" s="290"/>
      <c r="E357" s="296"/>
      <c r="F357" s="291" t="s">
        <v>355</v>
      </c>
      <c r="G357" s="290"/>
      <c r="H357" s="292">
        <v>1</v>
      </c>
      <c r="I357" s="293"/>
      <c r="J357" s="294"/>
      <c r="K357" s="295"/>
      <c r="L357" s="295"/>
      <c r="M357" s="295"/>
      <c r="N357" s="295"/>
      <c r="O357" s="294"/>
      <c r="P357" s="294"/>
      <c r="Q357" s="294"/>
      <c r="R357" s="290"/>
      <c r="S357" s="290"/>
      <c r="T357" s="289"/>
      <c r="U357" s="61"/>
      <c r="V357" s="63"/>
      <c r="W357" s="63"/>
      <c r="X357" s="179"/>
    </row>
    <row r="358" ht="12.75" outlineLevel="4">
      <c r="A358" s="288"/>
      <c r="B358" s="289"/>
      <c r="C358" s="289"/>
      <c r="D358" s="290"/>
      <c r="E358" s="296"/>
      <c r="F358" s="291" t="s">
        <v>356</v>
      </c>
      <c r="G358" s="290"/>
      <c r="H358" s="292">
        <v>1</v>
      </c>
      <c r="I358" s="293"/>
      <c r="J358" s="294"/>
      <c r="K358" s="295"/>
      <c r="L358" s="295"/>
      <c r="M358" s="295"/>
      <c r="N358" s="295"/>
      <c r="O358" s="294"/>
      <c r="P358" s="294"/>
      <c r="Q358" s="294"/>
      <c r="R358" s="290"/>
      <c r="S358" s="290"/>
      <c r="T358" s="289"/>
      <c r="U358" s="61"/>
      <c r="V358" s="63"/>
      <c r="W358" s="63"/>
      <c r="X358" s="179"/>
    </row>
    <row r="359" ht="7.5" customHeight="1" outlineLevel="4">
      <c r="A359" s="63"/>
      <c r="B359" s="198"/>
      <c r="C359" s="198"/>
      <c r="D359" s="179"/>
      <c r="E359" s="179"/>
      <c r="F359" s="242"/>
      <c r="G359" s="179"/>
      <c r="H359" s="193"/>
      <c r="I359" s="246"/>
      <c r="J359" s="189"/>
      <c r="K359" s="193"/>
      <c r="L359" s="193"/>
      <c r="M359" s="193"/>
      <c r="N359" s="193"/>
      <c r="O359" s="189"/>
      <c r="P359" s="189"/>
      <c r="Q359" s="189"/>
      <c r="R359" s="179"/>
      <c r="S359" s="179"/>
      <c r="T359" s="198"/>
      <c r="U359" s="63"/>
      <c r="X359" s="179"/>
    </row>
    <row r="360" ht="12.75" outlineLevel="3">
      <c r="A360" s="56"/>
      <c r="B360" s="268"/>
      <c r="C360" s="269">
        <v>58</v>
      </c>
      <c r="D360" s="270" t="s">
        <v>97</v>
      </c>
      <c r="E360" s="271" t="s">
        <v>357</v>
      </c>
      <c r="F360" s="272" t="s">
        <v>358</v>
      </c>
      <c r="G360" s="270" t="s">
        <v>187</v>
      </c>
      <c r="H360" s="273">
        <v>3</v>
      </c>
      <c r="I360" s="274"/>
      <c r="J360" s="275">
        <f>H360*I360</f>
        <v>0</v>
      </c>
      <c r="K360" s="273">
        <v>0.11241</v>
      </c>
      <c r="L360" s="273">
        <f>H360*K360</f>
        <v>0.33723</v>
      </c>
      <c r="M360" s="273"/>
      <c r="N360" s="273">
        <f>H360*M360</f>
        <v>0</v>
      </c>
      <c r="O360" s="275">
        <v>21</v>
      </c>
      <c r="P360" s="275">
        <f>J360*(O360/100)</f>
        <v>0</v>
      </c>
      <c r="Q360" s="275">
        <f>J360+P360</f>
        <v>0</v>
      </c>
      <c r="R360" s="276"/>
      <c r="S360" s="276"/>
      <c r="T360" s="277">
        <v>1</v>
      </c>
      <c r="U360" s="63"/>
      <c r="V360" s="63"/>
      <c r="W360" s="63"/>
      <c r="X360" s="179"/>
    </row>
    <row r="361" ht="25.65" outlineLevel="4">
      <c r="A361" s="278"/>
      <c r="B361" s="279"/>
      <c r="C361" s="279"/>
      <c r="D361" s="280"/>
      <c r="E361" s="287" t="s">
        <v>1</v>
      </c>
      <c r="F361" s="281" t="s">
        <v>359</v>
      </c>
      <c r="G361" s="281"/>
      <c r="H361" s="282"/>
      <c r="I361" s="283"/>
      <c r="J361" s="284"/>
      <c r="K361" s="285"/>
      <c r="L361" s="285"/>
      <c r="M361" s="285"/>
      <c r="N361" s="285"/>
      <c r="O361" s="286"/>
      <c r="P361" s="286"/>
      <c r="Q361" s="286"/>
      <c r="R361" s="280"/>
      <c r="S361" s="280"/>
      <c r="T361" s="279"/>
      <c r="U361" s="61"/>
      <c r="V361" s="63"/>
      <c r="W361" s="63"/>
      <c r="X361" s="281" t="str">
        <f>F361</f>
        <v xml:space="preserve">Montáž sloupku dopravních značek  
  délky do 3,5 m 
    do hliníkové patky</v>
      </c>
      <c r="Y361" s="67"/>
      <c r="AA361" s="74"/>
    </row>
    <row r="362" ht="7.5" customHeight="1" outlineLevel="4">
      <c r="B362" s="198"/>
      <c r="C362" s="198"/>
      <c r="D362" s="179"/>
      <c r="E362" s="179"/>
      <c r="F362" s="180"/>
      <c r="G362" s="179"/>
      <c r="H362" s="193"/>
      <c r="I362" s="246"/>
      <c r="J362" s="189"/>
      <c r="K362" s="193"/>
      <c r="L362" s="193"/>
      <c r="M362" s="193"/>
      <c r="N362" s="193"/>
      <c r="O362" s="189"/>
      <c r="P362" s="189"/>
      <c r="Q362" s="189"/>
      <c r="R362" s="179"/>
      <c r="S362" s="179"/>
      <c r="T362" s="198"/>
      <c r="U362" s="63"/>
      <c r="X362" s="179"/>
    </row>
    <row r="363" ht="12.75" outlineLevel="3">
      <c r="A363" s="56"/>
      <c r="B363" s="268"/>
      <c r="C363" s="269">
        <v>59</v>
      </c>
      <c r="D363" s="270" t="s">
        <v>97</v>
      </c>
      <c r="E363" s="271" t="s">
        <v>360</v>
      </c>
      <c r="F363" s="272" t="s">
        <v>361</v>
      </c>
      <c r="G363" s="270" t="s">
        <v>187</v>
      </c>
      <c r="H363" s="273">
        <v>4</v>
      </c>
      <c r="I363" s="274"/>
      <c r="J363" s="275">
        <f>H363*I363</f>
        <v>0</v>
      </c>
      <c r="K363" s="273"/>
      <c r="L363" s="273">
        <f>H363*K363</f>
        <v>0</v>
      </c>
      <c r="M363" s="273"/>
      <c r="N363" s="273">
        <f>H363*M363</f>
        <v>0</v>
      </c>
      <c r="O363" s="275">
        <v>21</v>
      </c>
      <c r="P363" s="275">
        <f>J363*(O363/100)</f>
        <v>0</v>
      </c>
      <c r="Q363" s="275">
        <f>J363+P363</f>
        <v>0</v>
      </c>
      <c r="R363" s="276"/>
      <c r="S363" s="276"/>
      <c r="T363" s="277">
        <v>1</v>
      </c>
      <c r="U363" s="63"/>
      <c r="V363" s="63"/>
      <c r="W363" s="63"/>
      <c r="X363" s="179"/>
    </row>
    <row r="364" ht="25.65" outlineLevel="4">
      <c r="A364" s="278"/>
      <c r="B364" s="279"/>
      <c r="C364" s="279"/>
      <c r="D364" s="280"/>
      <c r="E364" s="287" t="s">
        <v>1</v>
      </c>
      <c r="F364" s="281" t="s">
        <v>362</v>
      </c>
      <c r="G364" s="281"/>
      <c r="H364" s="282"/>
      <c r="I364" s="283"/>
      <c r="J364" s="284"/>
      <c r="K364" s="285"/>
      <c r="L364" s="285"/>
      <c r="M364" s="285"/>
      <c r="N364" s="285"/>
      <c r="O364" s="286"/>
      <c r="P364" s="286"/>
      <c r="Q364" s="286"/>
      <c r="R364" s="280"/>
      <c r="S364" s="280"/>
      <c r="T364" s="279"/>
      <c r="U364" s="61"/>
      <c r="V364" s="63"/>
      <c r="W364" s="63"/>
      <c r="X364" s="281" t="str">
        <f>F364</f>
        <v xml:space="preserve">Montáž konzol nebo nástavců pro osazení dopravních značek  
  velikosti do 1 m2 
    na sloupek</v>
      </c>
      <c r="Y364" s="67"/>
      <c r="AA364" s="74"/>
    </row>
    <row r="365" ht="7.5" customHeight="1" outlineLevel="4">
      <c r="B365" s="198"/>
      <c r="C365" s="198"/>
      <c r="D365" s="179"/>
      <c r="E365" s="179"/>
      <c r="F365" s="180"/>
      <c r="G365" s="179"/>
      <c r="H365" s="193"/>
      <c r="I365" s="246"/>
      <c r="J365" s="189"/>
      <c r="K365" s="193"/>
      <c r="L365" s="193"/>
      <c r="M365" s="193"/>
      <c r="N365" s="193"/>
      <c r="O365" s="189"/>
      <c r="P365" s="189"/>
      <c r="Q365" s="189"/>
      <c r="R365" s="179"/>
      <c r="S365" s="179"/>
      <c r="T365" s="198"/>
      <c r="U365" s="63"/>
      <c r="X365" s="179"/>
    </row>
    <row r="366" ht="12.75" outlineLevel="3">
      <c r="A366" s="56"/>
      <c r="B366" s="268"/>
      <c r="C366" s="269">
        <v>60</v>
      </c>
      <c r="D366" s="270" t="s">
        <v>192</v>
      </c>
      <c r="E366" s="271" t="s">
        <v>363</v>
      </c>
      <c r="F366" s="272" t="s">
        <v>364</v>
      </c>
      <c r="G366" s="270" t="s">
        <v>187</v>
      </c>
      <c r="H366" s="273">
        <v>3</v>
      </c>
      <c r="I366" s="274"/>
      <c r="J366" s="275">
        <f>H366*I366</f>
        <v>0</v>
      </c>
      <c r="K366" s="273">
        <v>0.0061</v>
      </c>
      <c r="L366" s="273">
        <f>H366*K366</f>
        <v>0.0183</v>
      </c>
      <c r="M366" s="273"/>
      <c r="N366" s="273">
        <f>H366*M366</f>
        <v>0</v>
      </c>
      <c r="O366" s="275">
        <v>21</v>
      </c>
      <c r="P366" s="275">
        <f>J366*(O366/100)</f>
        <v>0</v>
      </c>
      <c r="Q366" s="275">
        <f>J366+P366</f>
        <v>0</v>
      </c>
      <c r="R366" s="276"/>
      <c r="S366" s="276"/>
      <c r="T366" s="277">
        <v>1</v>
      </c>
      <c r="U366" s="63"/>
      <c r="V366" s="63"/>
      <c r="W366" s="63"/>
      <c r="X366" s="179"/>
    </row>
    <row r="367" ht="12.75" outlineLevel="4">
      <c r="A367" s="278"/>
      <c r="B367" s="279"/>
      <c r="C367" s="279"/>
      <c r="D367" s="280"/>
      <c r="E367" s="287" t="s">
        <v>1</v>
      </c>
      <c r="F367" s="281" t="s">
        <v>365</v>
      </c>
      <c r="G367" s="281"/>
      <c r="H367" s="282"/>
      <c r="I367" s="283"/>
      <c r="J367" s="284"/>
      <c r="K367" s="285"/>
      <c r="L367" s="285"/>
      <c r="M367" s="285"/>
      <c r="N367" s="285"/>
      <c r="O367" s="286"/>
      <c r="P367" s="286"/>
      <c r="Q367" s="286"/>
      <c r="R367" s="280"/>
      <c r="S367" s="280"/>
      <c r="T367" s="279"/>
      <c r="U367" s="61"/>
      <c r="V367" s="63"/>
      <c r="W367" s="63"/>
      <c r="X367" s="281" t="str">
        <f>F367</f>
        <v>Sloupek Zn 60 - 350</v>
      </c>
      <c r="Y367" s="67"/>
      <c r="AA367" s="74"/>
    </row>
    <row r="368" ht="7.5" customHeight="1" outlineLevel="4">
      <c r="B368" s="198"/>
      <c r="C368" s="198"/>
      <c r="D368" s="179"/>
      <c r="E368" s="179"/>
      <c r="F368" s="180"/>
      <c r="G368" s="179"/>
      <c r="H368" s="193"/>
      <c r="I368" s="246"/>
      <c r="J368" s="189"/>
      <c r="K368" s="193"/>
      <c r="L368" s="193"/>
      <c r="M368" s="193"/>
      <c r="N368" s="193"/>
      <c r="O368" s="189"/>
      <c r="P368" s="189"/>
      <c r="Q368" s="189"/>
      <c r="R368" s="179"/>
      <c r="S368" s="179"/>
      <c r="T368" s="198"/>
      <c r="U368" s="63"/>
      <c r="X368" s="179"/>
    </row>
    <row r="369" ht="12.75" outlineLevel="3">
      <c r="A369" s="56"/>
      <c r="B369" s="268"/>
      <c r="C369" s="269">
        <v>61</v>
      </c>
      <c r="D369" s="270" t="s">
        <v>192</v>
      </c>
      <c r="E369" s="271" t="s">
        <v>366</v>
      </c>
      <c r="F369" s="272" t="s">
        <v>367</v>
      </c>
      <c r="G369" s="270" t="s">
        <v>187</v>
      </c>
      <c r="H369" s="273">
        <v>3</v>
      </c>
      <c r="I369" s="274"/>
      <c r="J369" s="275">
        <f>H369*I369</f>
        <v>0</v>
      </c>
      <c r="K369" s="273">
        <v>0.003</v>
      </c>
      <c r="L369" s="273">
        <f>H369*K369</f>
        <v>0.0090000000000000013</v>
      </c>
      <c r="M369" s="273"/>
      <c r="N369" s="273">
        <f>H369*M369</f>
        <v>0</v>
      </c>
      <c r="O369" s="275">
        <v>21</v>
      </c>
      <c r="P369" s="275">
        <f>J369*(O369/100)</f>
        <v>0</v>
      </c>
      <c r="Q369" s="275">
        <f>J369+P369</f>
        <v>0</v>
      </c>
      <c r="R369" s="276"/>
      <c r="S369" s="276"/>
      <c r="T369" s="277">
        <v>1</v>
      </c>
      <c r="U369" s="63"/>
      <c r="V369" s="63"/>
      <c r="W369" s="63"/>
      <c r="X369" s="179"/>
    </row>
    <row r="370" ht="12.75" outlineLevel="4">
      <c r="A370" s="278"/>
      <c r="B370" s="279"/>
      <c r="C370" s="279"/>
      <c r="D370" s="280"/>
      <c r="E370" s="287" t="s">
        <v>1</v>
      </c>
      <c r="F370" s="281" t="s">
        <v>368</v>
      </c>
      <c r="G370" s="281"/>
      <c r="H370" s="282"/>
      <c r="I370" s="283"/>
      <c r="J370" s="284"/>
      <c r="K370" s="285"/>
      <c r="L370" s="285"/>
      <c r="M370" s="285"/>
      <c r="N370" s="285"/>
      <c r="O370" s="286"/>
      <c r="P370" s="286"/>
      <c r="Q370" s="286"/>
      <c r="R370" s="280"/>
      <c r="S370" s="280"/>
      <c r="T370" s="279"/>
      <c r="U370" s="61"/>
      <c r="V370" s="63"/>
      <c r="W370" s="63"/>
      <c r="X370" s="281" t="str">
        <f>F370</f>
        <v>Patka hliníková pro sloupek D 60 mm</v>
      </c>
      <c r="Y370" s="67"/>
      <c r="AA370" s="74"/>
    </row>
    <row r="371" ht="7.5" customHeight="1" outlineLevel="4">
      <c r="B371" s="198"/>
      <c r="C371" s="198"/>
      <c r="D371" s="179"/>
      <c r="E371" s="179"/>
      <c r="F371" s="180"/>
      <c r="G371" s="179"/>
      <c r="H371" s="193"/>
      <c r="I371" s="246"/>
      <c r="J371" s="189"/>
      <c r="K371" s="193"/>
      <c r="L371" s="193"/>
      <c r="M371" s="193"/>
      <c r="N371" s="193"/>
      <c r="O371" s="189"/>
      <c r="P371" s="189"/>
      <c r="Q371" s="189"/>
      <c r="R371" s="179"/>
      <c r="S371" s="179"/>
      <c r="T371" s="198"/>
      <c r="U371" s="63"/>
      <c r="X371" s="179"/>
    </row>
    <row r="372" ht="12.75" outlineLevel="3">
      <c r="A372" s="56"/>
      <c r="B372" s="268"/>
      <c r="C372" s="269">
        <v>62</v>
      </c>
      <c r="D372" s="270" t="s">
        <v>192</v>
      </c>
      <c r="E372" s="271" t="s">
        <v>369</v>
      </c>
      <c r="F372" s="272" t="s">
        <v>370</v>
      </c>
      <c r="G372" s="270" t="s">
        <v>187</v>
      </c>
      <c r="H372" s="273">
        <v>3</v>
      </c>
      <c r="I372" s="274"/>
      <c r="J372" s="275">
        <f>H372*I372</f>
        <v>0</v>
      </c>
      <c r="K372" s="273">
        <v>1E-04</v>
      </c>
      <c r="L372" s="273">
        <f>H372*K372</f>
        <v>3E-04</v>
      </c>
      <c r="M372" s="273"/>
      <c r="N372" s="273">
        <f>H372*M372</f>
        <v>0</v>
      </c>
      <c r="O372" s="275">
        <v>21</v>
      </c>
      <c r="P372" s="275">
        <f>J372*(O372/100)</f>
        <v>0</v>
      </c>
      <c r="Q372" s="275">
        <f>J372+P372</f>
        <v>0</v>
      </c>
      <c r="R372" s="276"/>
      <c r="S372" s="276"/>
      <c r="T372" s="277">
        <v>1</v>
      </c>
      <c r="U372" s="63"/>
      <c r="V372" s="63"/>
      <c r="W372" s="63"/>
      <c r="X372" s="179"/>
    </row>
    <row r="373" ht="12.75" outlineLevel="4">
      <c r="A373" s="278"/>
      <c r="B373" s="279"/>
      <c r="C373" s="279"/>
      <c r="D373" s="280"/>
      <c r="E373" s="287" t="s">
        <v>1</v>
      </c>
      <c r="F373" s="281" t="s">
        <v>371</v>
      </c>
      <c r="G373" s="281"/>
      <c r="H373" s="282"/>
      <c r="I373" s="283"/>
      <c r="J373" s="284"/>
      <c r="K373" s="285"/>
      <c r="L373" s="285"/>
      <c r="M373" s="285"/>
      <c r="N373" s="285"/>
      <c r="O373" s="286"/>
      <c r="P373" s="286"/>
      <c r="Q373" s="286"/>
      <c r="R373" s="280"/>
      <c r="S373" s="280"/>
      <c r="T373" s="279"/>
      <c r="U373" s="61"/>
      <c r="V373" s="63"/>
      <c r="W373" s="63"/>
      <c r="X373" s="281" t="str">
        <f>F373</f>
        <v>Víčko plastové na sloupek 60</v>
      </c>
      <c r="Y373" s="67"/>
      <c r="AA373" s="74"/>
    </row>
    <row r="374" ht="7.5" customHeight="1" outlineLevel="4">
      <c r="B374" s="198"/>
      <c r="C374" s="198"/>
      <c r="D374" s="179"/>
      <c r="E374" s="179"/>
      <c r="F374" s="180"/>
      <c r="G374" s="179"/>
      <c r="H374" s="193"/>
      <c r="I374" s="246"/>
      <c r="J374" s="189"/>
      <c r="K374" s="193"/>
      <c r="L374" s="193"/>
      <c r="M374" s="193"/>
      <c r="N374" s="193"/>
      <c r="O374" s="189"/>
      <c r="P374" s="189"/>
      <c r="Q374" s="189"/>
      <c r="R374" s="179"/>
      <c r="S374" s="179"/>
      <c r="T374" s="198"/>
      <c r="U374" s="63"/>
      <c r="X374" s="179"/>
    </row>
    <row r="375" ht="12.75" outlineLevel="3">
      <c r="A375" s="56"/>
      <c r="B375" s="268"/>
      <c r="C375" s="269">
        <v>63</v>
      </c>
      <c r="D375" s="270" t="s">
        <v>192</v>
      </c>
      <c r="E375" s="271" t="s">
        <v>372</v>
      </c>
      <c r="F375" s="272" t="s">
        <v>373</v>
      </c>
      <c r="G375" s="270" t="s">
        <v>187</v>
      </c>
      <c r="H375" s="273">
        <v>16</v>
      </c>
      <c r="I375" s="274"/>
      <c r="J375" s="275">
        <f>H375*I375</f>
        <v>0</v>
      </c>
      <c r="K375" s="273">
        <v>3.5E-04</v>
      </c>
      <c r="L375" s="273">
        <f>H375*K375</f>
        <v>0.0056</v>
      </c>
      <c r="M375" s="273"/>
      <c r="N375" s="273">
        <f>H375*M375</f>
        <v>0</v>
      </c>
      <c r="O375" s="275">
        <v>21</v>
      </c>
      <c r="P375" s="275">
        <f>J375*(O375/100)</f>
        <v>0</v>
      </c>
      <c r="Q375" s="275">
        <f>J375+P375</f>
        <v>0</v>
      </c>
      <c r="R375" s="276"/>
      <c r="S375" s="276"/>
      <c r="T375" s="277">
        <v>1</v>
      </c>
      <c r="U375" s="63"/>
      <c r="V375" s="63"/>
      <c r="W375" s="63"/>
      <c r="X375" s="179"/>
    </row>
    <row r="376" ht="12.75" outlineLevel="4">
      <c r="A376" s="278"/>
      <c r="B376" s="279"/>
      <c r="C376" s="279"/>
      <c r="D376" s="280"/>
      <c r="E376" s="287" t="s">
        <v>1</v>
      </c>
      <c r="F376" s="281" t="s">
        <v>374</v>
      </c>
      <c r="G376" s="281"/>
      <c r="H376" s="282"/>
      <c r="I376" s="283"/>
      <c r="J376" s="284"/>
      <c r="K376" s="285"/>
      <c r="L376" s="285"/>
      <c r="M376" s="285"/>
      <c r="N376" s="285"/>
      <c r="O376" s="286"/>
      <c r="P376" s="286"/>
      <c r="Q376" s="286"/>
      <c r="R376" s="280"/>
      <c r="S376" s="280"/>
      <c r="T376" s="279"/>
      <c r="U376" s="61"/>
      <c r="V376" s="63"/>
      <c r="W376" s="63"/>
      <c r="X376" s="281" t="str">
        <f>F376</f>
        <v>Upínací svorka na sloupek D 60 mm</v>
      </c>
      <c r="Y376" s="67"/>
      <c r="AA376" s="74"/>
    </row>
    <row r="377" ht="7.5" customHeight="1" outlineLevel="4">
      <c r="B377" s="198"/>
      <c r="C377" s="198"/>
      <c r="D377" s="179"/>
      <c r="E377" s="179"/>
      <c r="F377" s="180"/>
      <c r="G377" s="179"/>
      <c r="H377" s="193"/>
      <c r="I377" s="246"/>
      <c r="J377" s="189"/>
      <c r="K377" s="193"/>
      <c r="L377" s="193"/>
      <c r="M377" s="193"/>
      <c r="N377" s="193"/>
      <c r="O377" s="189"/>
      <c r="P377" s="189"/>
      <c r="Q377" s="189"/>
      <c r="R377" s="179"/>
      <c r="S377" s="179"/>
      <c r="T377" s="198"/>
      <c r="U377" s="63"/>
      <c r="X377" s="179"/>
    </row>
    <row r="378" ht="12.75" outlineLevel="3">
      <c r="A378" s="56"/>
      <c r="B378" s="268"/>
      <c r="C378" s="269">
        <v>64</v>
      </c>
      <c r="D378" s="270" t="s">
        <v>192</v>
      </c>
      <c r="E378" s="271" t="s">
        <v>375</v>
      </c>
      <c r="F378" s="272" t="s">
        <v>376</v>
      </c>
      <c r="G378" s="270" t="s">
        <v>187</v>
      </c>
      <c r="H378" s="273">
        <v>1</v>
      </c>
      <c r="I378" s="274"/>
      <c r="J378" s="275">
        <f>H378*I378</f>
        <v>0</v>
      </c>
      <c r="K378" s="273">
        <v>0.004</v>
      </c>
      <c r="L378" s="273">
        <f>H378*K378</f>
        <v>0.004</v>
      </c>
      <c r="M378" s="273"/>
      <c r="N378" s="273">
        <f>H378*M378</f>
        <v>0</v>
      </c>
      <c r="O378" s="275">
        <v>21</v>
      </c>
      <c r="P378" s="275">
        <f>J378*(O378/100)</f>
        <v>0</v>
      </c>
      <c r="Q378" s="275">
        <f>J378+P378</f>
        <v>0</v>
      </c>
      <c r="R378" s="276"/>
      <c r="S378" s="276"/>
      <c r="T378" s="277">
        <v>1</v>
      </c>
      <c r="U378" s="63"/>
      <c r="V378" s="63"/>
      <c r="W378" s="63"/>
      <c r="X378" s="179"/>
    </row>
    <row r="379" ht="12.75" outlineLevel="4">
      <c r="A379" s="278"/>
      <c r="B379" s="279"/>
      <c r="C379" s="279"/>
      <c r="D379" s="280"/>
      <c r="E379" s="287" t="s">
        <v>1</v>
      </c>
      <c r="F379" s="281" t="s">
        <v>46</v>
      </c>
      <c r="G379" s="281"/>
      <c r="H379" s="282"/>
      <c r="I379" s="283"/>
      <c r="J379" s="284"/>
      <c r="K379" s="285"/>
      <c r="L379" s="285"/>
      <c r="M379" s="285"/>
      <c r="N379" s="285"/>
      <c r="O379" s="286"/>
      <c r="P379" s="286"/>
      <c r="Q379" s="286"/>
      <c r="R379" s="280"/>
      <c r="S379" s="280"/>
      <c r="T379" s="279"/>
      <c r="U379" s="61"/>
      <c r="V379" s="63"/>
      <c r="W379" s="63"/>
      <c r="X379" s="281" t="str">
        <f>F379</f>
        <v>---</v>
      </c>
      <c r="Y379" s="67"/>
      <c r="AA379" s="74"/>
    </row>
    <row r="380" ht="7.5" customHeight="1" outlineLevel="4">
      <c r="B380" s="198"/>
      <c r="C380" s="198"/>
      <c r="D380" s="179"/>
      <c r="E380" s="179"/>
      <c r="F380" s="180"/>
      <c r="G380" s="179"/>
      <c r="H380" s="193"/>
      <c r="I380" s="246"/>
      <c r="J380" s="189"/>
      <c r="K380" s="193"/>
      <c r="L380" s="193"/>
      <c r="M380" s="193"/>
      <c r="N380" s="193"/>
      <c r="O380" s="189"/>
      <c r="P380" s="189"/>
      <c r="Q380" s="189"/>
      <c r="R380" s="179"/>
      <c r="S380" s="179"/>
      <c r="T380" s="198"/>
      <c r="U380" s="63"/>
      <c r="X380" s="179"/>
    </row>
    <row r="381" ht="12.75" outlineLevel="3">
      <c r="A381" s="56"/>
      <c r="B381" s="268"/>
      <c r="C381" s="269">
        <v>65</v>
      </c>
      <c r="D381" s="270" t="s">
        <v>192</v>
      </c>
      <c r="E381" s="271" t="s">
        <v>377</v>
      </c>
      <c r="F381" s="272" t="s">
        <v>378</v>
      </c>
      <c r="G381" s="270" t="s">
        <v>187</v>
      </c>
      <c r="H381" s="273">
        <v>1</v>
      </c>
      <c r="I381" s="274"/>
      <c r="J381" s="275">
        <f>H381*I381</f>
        <v>0</v>
      </c>
      <c r="K381" s="273">
        <v>0.004</v>
      </c>
      <c r="L381" s="273">
        <f>H381*K381</f>
        <v>0.004</v>
      </c>
      <c r="M381" s="273"/>
      <c r="N381" s="273">
        <f>H381*M381</f>
        <v>0</v>
      </c>
      <c r="O381" s="275">
        <v>21</v>
      </c>
      <c r="P381" s="275">
        <f>J381*(O381/100)</f>
        <v>0</v>
      </c>
      <c r="Q381" s="275">
        <f>J381+P381</f>
        <v>0</v>
      </c>
      <c r="R381" s="276"/>
      <c r="S381" s="276"/>
      <c r="T381" s="277">
        <v>1</v>
      </c>
      <c r="U381" s="63"/>
      <c r="V381" s="63"/>
      <c r="W381" s="63"/>
      <c r="X381" s="179"/>
    </row>
    <row r="382" ht="12.75" outlineLevel="4">
      <c r="A382" s="278"/>
      <c r="B382" s="279"/>
      <c r="C382" s="279"/>
      <c r="D382" s="280"/>
      <c r="E382" s="287" t="s">
        <v>1</v>
      </c>
      <c r="F382" s="281" t="s">
        <v>46</v>
      </c>
      <c r="G382" s="281"/>
      <c r="H382" s="282"/>
      <c r="I382" s="283"/>
      <c r="J382" s="284"/>
      <c r="K382" s="285"/>
      <c r="L382" s="285"/>
      <c r="M382" s="285"/>
      <c r="N382" s="285"/>
      <c r="O382" s="286"/>
      <c r="P382" s="286"/>
      <c r="Q382" s="286"/>
      <c r="R382" s="280"/>
      <c r="S382" s="280"/>
      <c r="T382" s="279"/>
      <c r="U382" s="61"/>
      <c r="V382" s="63"/>
      <c r="W382" s="63"/>
      <c r="X382" s="281" t="str">
        <f>F382</f>
        <v>---</v>
      </c>
      <c r="Y382" s="67"/>
      <c r="AA382" s="74"/>
    </row>
    <row r="383" ht="7.5" customHeight="1" outlineLevel="4">
      <c r="B383" s="198"/>
      <c r="C383" s="198"/>
      <c r="D383" s="179"/>
      <c r="E383" s="179"/>
      <c r="F383" s="180"/>
      <c r="G383" s="179"/>
      <c r="H383" s="193"/>
      <c r="I383" s="246"/>
      <c r="J383" s="189"/>
      <c r="K383" s="193"/>
      <c r="L383" s="193"/>
      <c r="M383" s="193"/>
      <c r="N383" s="193"/>
      <c r="O383" s="189"/>
      <c r="P383" s="189"/>
      <c r="Q383" s="189"/>
      <c r="R383" s="179"/>
      <c r="S383" s="179"/>
      <c r="T383" s="198"/>
      <c r="U383" s="63"/>
      <c r="X383" s="179"/>
    </row>
    <row r="384" ht="12.75" outlineLevel="3">
      <c r="A384" s="56"/>
      <c r="B384" s="268"/>
      <c r="C384" s="269">
        <v>66</v>
      </c>
      <c r="D384" s="270" t="s">
        <v>192</v>
      </c>
      <c r="E384" s="271" t="s">
        <v>379</v>
      </c>
      <c r="F384" s="272" t="s">
        <v>380</v>
      </c>
      <c r="G384" s="270" t="s">
        <v>187</v>
      </c>
      <c r="H384" s="273">
        <v>1</v>
      </c>
      <c r="I384" s="274"/>
      <c r="J384" s="275">
        <f>H384*I384</f>
        <v>0</v>
      </c>
      <c r="K384" s="273">
        <v>0.0025</v>
      </c>
      <c r="L384" s="273">
        <f>H384*K384</f>
        <v>0.0025</v>
      </c>
      <c r="M384" s="273"/>
      <c r="N384" s="273">
        <f>H384*M384</f>
        <v>0</v>
      </c>
      <c r="O384" s="275">
        <v>21</v>
      </c>
      <c r="P384" s="275">
        <f>J384*(O384/100)</f>
        <v>0</v>
      </c>
      <c r="Q384" s="275">
        <f>J384+P384</f>
        <v>0</v>
      </c>
      <c r="R384" s="276"/>
      <c r="S384" s="276"/>
      <c r="T384" s="277">
        <v>1</v>
      </c>
      <c r="U384" s="63"/>
      <c r="V384" s="63"/>
      <c r="W384" s="63"/>
      <c r="X384" s="179"/>
    </row>
    <row r="385" ht="12.75" outlineLevel="4">
      <c r="A385" s="278"/>
      <c r="B385" s="279"/>
      <c r="C385" s="279"/>
      <c r="D385" s="280"/>
      <c r="E385" s="287" t="s">
        <v>1</v>
      </c>
      <c r="F385" s="281" t="s">
        <v>46</v>
      </c>
      <c r="G385" s="281"/>
      <c r="H385" s="282"/>
      <c r="I385" s="283"/>
      <c r="J385" s="284"/>
      <c r="K385" s="285"/>
      <c r="L385" s="285"/>
      <c r="M385" s="285"/>
      <c r="N385" s="285"/>
      <c r="O385" s="286"/>
      <c r="P385" s="286"/>
      <c r="Q385" s="286"/>
      <c r="R385" s="280"/>
      <c r="S385" s="280"/>
      <c r="T385" s="279"/>
      <c r="U385" s="61"/>
      <c r="V385" s="63"/>
      <c r="W385" s="63"/>
      <c r="X385" s="281" t="str">
        <f>F385</f>
        <v>---</v>
      </c>
      <c r="Y385" s="67"/>
      <c r="AA385" s="74"/>
    </row>
    <row r="386" ht="7.5" customHeight="1" outlineLevel="4">
      <c r="B386" s="198"/>
      <c r="C386" s="198"/>
      <c r="D386" s="179"/>
      <c r="E386" s="179"/>
      <c r="F386" s="180"/>
      <c r="G386" s="179"/>
      <c r="H386" s="193"/>
      <c r="I386" s="246"/>
      <c r="J386" s="189"/>
      <c r="K386" s="193"/>
      <c r="L386" s="193"/>
      <c r="M386" s="193"/>
      <c r="N386" s="193"/>
      <c r="O386" s="189"/>
      <c r="P386" s="189"/>
      <c r="Q386" s="189"/>
      <c r="R386" s="179"/>
      <c r="S386" s="179"/>
      <c r="T386" s="198"/>
      <c r="U386" s="63"/>
      <c r="X386" s="179"/>
    </row>
    <row r="387" ht="12.75" outlineLevel="3">
      <c r="A387" s="56"/>
      <c r="B387" s="268"/>
      <c r="C387" s="269">
        <v>67</v>
      </c>
      <c r="D387" s="270" t="s">
        <v>192</v>
      </c>
      <c r="E387" s="271" t="s">
        <v>381</v>
      </c>
      <c r="F387" s="272" t="s">
        <v>382</v>
      </c>
      <c r="G387" s="270" t="s">
        <v>187</v>
      </c>
      <c r="H387" s="273">
        <v>1</v>
      </c>
      <c r="I387" s="274"/>
      <c r="J387" s="275">
        <f>H387*I387</f>
        <v>0</v>
      </c>
      <c r="K387" s="273">
        <v>0.005</v>
      </c>
      <c r="L387" s="273">
        <f>H387*K387</f>
        <v>0.005</v>
      </c>
      <c r="M387" s="273"/>
      <c r="N387" s="273">
        <f>H387*M387</f>
        <v>0</v>
      </c>
      <c r="O387" s="275">
        <v>21</v>
      </c>
      <c r="P387" s="275">
        <f>J387*(O387/100)</f>
        <v>0</v>
      </c>
      <c r="Q387" s="275">
        <f>J387+P387</f>
        <v>0</v>
      </c>
      <c r="R387" s="276"/>
      <c r="S387" s="276"/>
      <c r="T387" s="277">
        <v>1</v>
      </c>
      <c r="U387" s="63"/>
      <c r="V387" s="63"/>
      <c r="W387" s="63"/>
      <c r="X387" s="179"/>
    </row>
    <row r="388" ht="12.75" outlineLevel="4">
      <c r="A388" s="278"/>
      <c r="B388" s="279"/>
      <c r="C388" s="279"/>
      <c r="D388" s="280"/>
      <c r="E388" s="287" t="s">
        <v>1</v>
      </c>
      <c r="F388" s="281" t="s">
        <v>46</v>
      </c>
      <c r="G388" s="281"/>
      <c r="H388" s="282"/>
      <c r="I388" s="283"/>
      <c r="J388" s="284"/>
      <c r="K388" s="285"/>
      <c r="L388" s="285"/>
      <c r="M388" s="285"/>
      <c r="N388" s="285"/>
      <c r="O388" s="286"/>
      <c r="P388" s="286"/>
      <c r="Q388" s="286"/>
      <c r="R388" s="280"/>
      <c r="S388" s="280"/>
      <c r="T388" s="279"/>
      <c r="U388" s="61"/>
      <c r="V388" s="63"/>
      <c r="W388" s="63"/>
      <c r="X388" s="281" t="str">
        <f>F388</f>
        <v>---</v>
      </c>
      <c r="Y388" s="67"/>
      <c r="AA388" s="74"/>
    </row>
    <row r="389" ht="7.5" customHeight="1" outlineLevel="4">
      <c r="B389" s="198"/>
      <c r="C389" s="198"/>
      <c r="D389" s="179"/>
      <c r="E389" s="179"/>
      <c r="F389" s="180"/>
      <c r="G389" s="179"/>
      <c r="H389" s="193"/>
      <c r="I389" s="246"/>
      <c r="J389" s="189"/>
      <c r="K389" s="193"/>
      <c r="L389" s="193"/>
      <c r="M389" s="193"/>
      <c r="N389" s="193"/>
      <c r="O389" s="189"/>
      <c r="P389" s="189"/>
      <c r="Q389" s="189"/>
      <c r="R389" s="179"/>
      <c r="S389" s="179"/>
      <c r="T389" s="198"/>
      <c r="U389" s="63"/>
      <c r="X389" s="179"/>
    </row>
    <row r="390" ht="12.75" outlineLevel="3">
      <c r="B390" s="61"/>
      <c r="C390" s="61"/>
      <c r="D390" s="61"/>
      <c r="E390" s="61"/>
      <c r="F390" s="61"/>
      <c r="G390" s="61"/>
      <c r="H390" s="61"/>
      <c r="I390" s="63"/>
      <c r="J390" s="63"/>
      <c r="K390" s="61"/>
      <c r="L390" s="61"/>
      <c r="M390" s="61"/>
      <c r="N390" s="61"/>
      <c r="O390" s="61"/>
      <c r="P390" s="63"/>
      <c r="Q390" s="63"/>
      <c r="R390" s="63"/>
      <c r="S390" s="61"/>
      <c r="T390" s="61"/>
      <c r="X390" s="61"/>
    </row>
    <row r="391" ht="12.75" outlineLevel="2">
      <c r="A391" s="226" t="s">
        <v>86</v>
      </c>
      <c r="B391" s="230">
        <v>3</v>
      </c>
      <c r="C391" s="262"/>
      <c r="D391" s="263" t="s">
        <v>96</v>
      </c>
      <c r="E391" s="263"/>
      <c r="F391" s="264" t="s">
        <v>87</v>
      </c>
      <c r="G391" s="263"/>
      <c r="H391" s="265"/>
      <c r="I391" s="266"/>
      <c r="J391" s="228">
        <f>SUBTOTAL(9,J392:J403)</f>
        <v>0</v>
      </c>
      <c r="K391" s="265"/>
      <c r="L391" s="229">
        <f>SUBTOTAL(9,L392:L403)</f>
        <v>17.02314</v>
      </c>
      <c r="M391" s="265"/>
      <c r="N391" s="229">
        <f>SUBTOTAL(9,N392:N403)</f>
        <v>0</v>
      </c>
      <c r="O391" s="267"/>
      <c r="P391" s="228">
        <f>SUBTOTAL(9,P392:P403)</f>
        <v>0</v>
      </c>
      <c r="Q391" s="228">
        <f>SUBTOTAL(9,Q392:Q403)</f>
        <v>0</v>
      </c>
      <c r="R391" s="263"/>
      <c r="S391" s="263"/>
      <c r="T391" s="230">
        <f>SUBTOTAL(9,T392:T403)</f>
        <v>3</v>
      </c>
      <c r="U391" s="61"/>
      <c r="V391" s="63"/>
      <c r="W391" s="63"/>
      <c r="X391" s="179"/>
    </row>
    <row r="392" ht="12.75" outlineLevel="3">
      <c r="A392" s="56"/>
      <c r="B392" s="268"/>
      <c r="C392" s="269">
        <v>68</v>
      </c>
      <c r="D392" s="270" t="s">
        <v>383</v>
      </c>
      <c r="E392" s="271" t="s">
        <v>384</v>
      </c>
      <c r="F392" s="272" t="s">
        <v>385</v>
      </c>
      <c r="G392" s="270" t="s">
        <v>146</v>
      </c>
      <c r="H392" s="273">
        <v>26</v>
      </c>
      <c r="I392" s="274"/>
      <c r="J392" s="275">
        <f>H392*I392</f>
        <v>0</v>
      </c>
      <c r="K392" s="273">
        <v>9E-05</v>
      </c>
      <c r="L392" s="273">
        <f>H392*K392</f>
        <v>0.00234</v>
      </c>
      <c r="M392" s="273"/>
      <c r="N392" s="273">
        <f>H392*M392</f>
        <v>0</v>
      </c>
      <c r="O392" s="275">
        <v>21</v>
      </c>
      <c r="P392" s="275">
        <f>J392*(O392/100)</f>
        <v>0</v>
      </c>
      <c r="Q392" s="275">
        <f>J392+P392</f>
        <v>0</v>
      </c>
      <c r="R392" s="276"/>
      <c r="S392" s="276"/>
      <c r="T392" s="277">
        <v>1</v>
      </c>
      <c r="U392" s="63"/>
      <c r="V392" s="63"/>
      <c r="W392" s="63"/>
      <c r="X392" s="179"/>
    </row>
    <row r="393" ht="33.7" outlineLevel="4">
      <c r="A393" s="278"/>
      <c r="B393" s="279"/>
      <c r="C393" s="279"/>
      <c r="D393" s="280"/>
      <c r="E393" s="287" t="s">
        <v>1</v>
      </c>
      <c r="F393" s="281" t="s">
        <v>386</v>
      </c>
      <c r="G393" s="281"/>
      <c r="H393" s="282"/>
      <c r="I393" s="283"/>
      <c r="J393" s="284"/>
      <c r="K393" s="285"/>
      <c r="L393" s="285"/>
      <c r="M393" s="285"/>
      <c r="N393" s="285"/>
      <c r="O393" s="286"/>
      <c r="P393" s="286"/>
      <c r="Q393" s="286"/>
      <c r="R393" s="280"/>
      <c r="S393" s="280"/>
      <c r="T393" s="279"/>
      <c r="U393" s="61"/>
      <c r="V393" s="63"/>
      <c r="W393" s="63"/>
      <c r="X393" s="281" t="str">
        <f>F393</f>
        <v xml:space="preserve">Výstražná fólie z PVC pro krytí kabelů 
  včetně vyrovnání povrchu rýhy, rozvinutí a uložení fólie 
    šířky 
      do 34 cm</v>
      </c>
      <c r="Y393" s="67"/>
      <c r="AA393" s="74"/>
    </row>
    <row r="394" ht="7.5" customHeight="1" outlineLevel="4">
      <c r="B394" s="198"/>
      <c r="C394" s="198"/>
      <c r="D394" s="179"/>
      <c r="E394" s="179"/>
      <c r="F394" s="180"/>
      <c r="G394" s="179"/>
      <c r="H394" s="193"/>
      <c r="I394" s="246"/>
      <c r="J394" s="189"/>
      <c r="K394" s="193"/>
      <c r="L394" s="193"/>
      <c r="M394" s="193"/>
      <c r="N394" s="193"/>
      <c r="O394" s="189"/>
      <c r="P394" s="189"/>
      <c r="Q394" s="189"/>
      <c r="R394" s="179"/>
      <c r="S394" s="179"/>
      <c r="T394" s="198"/>
      <c r="U394" s="63"/>
      <c r="X394" s="179"/>
    </row>
    <row r="395" ht="12.75" outlineLevel="3">
      <c r="A395" s="56"/>
      <c r="B395" s="268"/>
      <c r="C395" s="269">
        <v>69</v>
      </c>
      <c r="D395" s="270" t="s">
        <v>383</v>
      </c>
      <c r="E395" s="271" t="s">
        <v>387</v>
      </c>
      <c r="F395" s="272" t="s">
        <v>388</v>
      </c>
      <c r="G395" s="270" t="s">
        <v>146</v>
      </c>
      <c r="H395" s="273">
        <v>26</v>
      </c>
      <c r="I395" s="274"/>
      <c r="J395" s="275">
        <f>H395*I395</f>
        <v>0</v>
      </c>
      <c r="K395" s="273"/>
      <c r="L395" s="273">
        <f>H395*K395</f>
        <v>0</v>
      </c>
      <c r="M395" s="273"/>
      <c r="N395" s="273">
        <f>H395*M395</f>
        <v>0</v>
      </c>
      <c r="O395" s="275">
        <v>21</v>
      </c>
      <c r="P395" s="275">
        <f>J395*(O395/100)</f>
        <v>0</v>
      </c>
      <c r="Q395" s="275">
        <f>J395+P395</f>
        <v>0</v>
      </c>
      <c r="R395" s="276"/>
      <c r="S395" s="276"/>
      <c r="T395" s="277">
        <v>1</v>
      </c>
      <c r="U395" s="63"/>
      <c r="V395" s="63"/>
      <c r="W395" s="63"/>
      <c r="X395" s="179"/>
    </row>
    <row r="396" ht="41.8" outlineLevel="4">
      <c r="A396" s="278"/>
      <c r="B396" s="279"/>
      <c r="C396" s="279"/>
      <c r="D396" s="280"/>
      <c r="E396" s="287" t="s">
        <v>1</v>
      </c>
      <c r="F396" s="281" t="s">
        <v>389</v>
      </c>
      <c r="G396" s="281"/>
      <c r="H396" s="282"/>
      <c r="I396" s="283"/>
      <c r="J396" s="284"/>
      <c r="K396" s="285"/>
      <c r="L396" s="285"/>
      <c r="M396" s="285"/>
      <c r="N396" s="285"/>
      <c r="O396" s="286"/>
      <c r="P396" s="286"/>
      <c r="Q396" s="286"/>
      <c r="R396" s="280"/>
      <c r="S396" s="280"/>
      <c r="T396" s="279"/>
      <c r="U396" s="61"/>
      <c r="V396" s="63"/>
      <c r="W396" s="63"/>
      <c r="X396" s="281" t="str">
        <f>F396</f>
        <v xml:space="preserve">Zásyp kabelových rýh ručně 
  s uložením výkopku ve vrstvách včetně zhutnění a urovnání povrchu 
    šířky 35 cm 
    hloubky 80 cm, v hornině 
      třídy 3</v>
      </c>
      <c r="Y396" s="67"/>
      <c r="AA396" s="74"/>
    </row>
    <row r="397" ht="7.5" customHeight="1" outlineLevel="4">
      <c r="B397" s="198"/>
      <c r="C397" s="198"/>
      <c r="D397" s="179"/>
      <c r="E397" s="179"/>
      <c r="F397" s="180"/>
      <c r="G397" s="179"/>
      <c r="H397" s="193"/>
      <c r="I397" s="246"/>
      <c r="J397" s="189"/>
      <c r="K397" s="193"/>
      <c r="L397" s="193"/>
      <c r="M397" s="193"/>
      <c r="N397" s="193"/>
      <c r="O397" s="189"/>
      <c r="P397" s="189"/>
      <c r="Q397" s="189"/>
      <c r="R397" s="179"/>
      <c r="S397" s="179"/>
      <c r="T397" s="198"/>
      <c r="U397" s="63"/>
      <c r="X397" s="179"/>
    </row>
    <row r="398" ht="12.75" outlineLevel="3">
      <c r="A398" s="56"/>
      <c r="B398" s="268"/>
      <c r="C398" s="269">
        <v>70</v>
      </c>
      <c r="D398" s="270" t="s">
        <v>192</v>
      </c>
      <c r="E398" s="271" t="s">
        <v>390</v>
      </c>
      <c r="F398" s="272" t="s">
        <v>391</v>
      </c>
      <c r="G398" s="270" t="s">
        <v>195</v>
      </c>
      <c r="H398" s="273">
        <v>17.0208</v>
      </c>
      <c r="I398" s="274"/>
      <c r="J398" s="275">
        <f>H398*I398</f>
        <v>0</v>
      </c>
      <c r="K398" s="273">
        <v>1</v>
      </c>
      <c r="L398" s="273">
        <f>H398*K398</f>
        <v>17.0208</v>
      </c>
      <c r="M398" s="273"/>
      <c r="N398" s="273">
        <f>H398*M398</f>
        <v>0</v>
      </c>
      <c r="O398" s="275">
        <v>21</v>
      </c>
      <c r="P398" s="275">
        <f>J398*(O398/100)</f>
        <v>0</v>
      </c>
      <c r="Q398" s="275">
        <f>J398+P398</f>
        <v>0</v>
      </c>
      <c r="R398" s="276"/>
      <c r="S398" s="276"/>
      <c r="T398" s="277">
        <v>1</v>
      </c>
      <c r="U398" s="63"/>
      <c r="V398" s="63"/>
      <c r="W398" s="63"/>
      <c r="X398" s="179"/>
    </row>
    <row r="399" ht="12.75" outlineLevel="4">
      <c r="A399" s="278"/>
      <c r="B399" s="279"/>
      <c r="C399" s="279"/>
      <c r="D399" s="280"/>
      <c r="E399" s="287" t="s">
        <v>1</v>
      </c>
      <c r="F399" s="281" t="s">
        <v>392</v>
      </c>
      <c r="G399" s="281"/>
      <c r="H399" s="282"/>
      <c r="I399" s="283"/>
      <c r="J399" s="284"/>
      <c r="K399" s="285"/>
      <c r="L399" s="285"/>
      <c r="M399" s="285"/>
      <c r="N399" s="285"/>
      <c r="O399" s="286"/>
      <c r="P399" s="286"/>
      <c r="Q399" s="286"/>
      <c r="R399" s="280"/>
      <c r="S399" s="280"/>
      <c r="T399" s="279"/>
      <c r="U399" s="61"/>
      <c r="V399" s="63"/>
      <c r="W399" s="63"/>
      <c r="X399" s="281" t="str">
        <f>F399</f>
        <v>štěrkopísek frakce 0-8</v>
      </c>
      <c r="Y399" s="67"/>
      <c r="AA399" s="74"/>
    </row>
    <row r="400" ht="7.5" customHeight="1" outlineLevel="4">
      <c r="B400" s="198"/>
      <c r="C400" s="198"/>
      <c r="D400" s="179"/>
      <c r="E400" s="179"/>
      <c r="F400" s="180"/>
      <c r="G400" s="179"/>
      <c r="H400" s="193"/>
      <c r="I400" s="246"/>
      <c r="J400" s="189"/>
      <c r="K400" s="193"/>
      <c r="L400" s="193"/>
      <c r="M400" s="193"/>
      <c r="N400" s="193"/>
      <c r="O400" s="189"/>
      <c r="P400" s="189"/>
      <c r="Q400" s="189"/>
      <c r="R400" s="179"/>
      <c r="S400" s="179"/>
      <c r="T400" s="198"/>
      <c r="U400" s="63"/>
      <c r="X400" s="179"/>
    </row>
    <row r="401" ht="12.75" outlineLevel="4">
      <c r="A401" s="288"/>
      <c r="B401" s="289"/>
      <c r="C401" s="289"/>
      <c r="D401" s="290"/>
      <c r="E401" s="296" t="s">
        <v>2</v>
      </c>
      <c r="F401" s="291" t="s">
        <v>393</v>
      </c>
      <c r="G401" s="290"/>
      <c r="H401" s="292">
        <v>17.0208</v>
      </c>
      <c r="I401" s="293"/>
      <c r="J401" s="294"/>
      <c r="K401" s="295"/>
      <c r="L401" s="295"/>
      <c r="M401" s="295"/>
      <c r="N401" s="295"/>
      <c r="O401" s="294"/>
      <c r="P401" s="294"/>
      <c r="Q401" s="294"/>
      <c r="R401" s="290"/>
      <c r="S401" s="290"/>
      <c r="T401" s="289"/>
      <c r="U401" s="61"/>
      <c r="V401" s="63"/>
      <c r="W401" s="63"/>
      <c r="X401" s="179"/>
    </row>
    <row r="402" ht="7.5" customHeight="1" outlineLevel="4">
      <c r="A402" s="63"/>
      <c r="B402" s="198"/>
      <c r="C402" s="198"/>
      <c r="D402" s="179"/>
      <c r="E402" s="179"/>
      <c r="F402" s="242"/>
      <c r="G402" s="179"/>
      <c r="H402" s="193"/>
      <c r="I402" s="246"/>
      <c r="J402" s="189"/>
      <c r="K402" s="193"/>
      <c r="L402" s="193"/>
      <c r="M402" s="193"/>
      <c r="N402" s="193"/>
      <c r="O402" s="189"/>
      <c r="P402" s="189"/>
      <c r="Q402" s="189"/>
      <c r="R402" s="179"/>
      <c r="S402" s="179"/>
      <c r="T402" s="198"/>
      <c r="U402" s="63"/>
      <c r="X402" s="179"/>
    </row>
    <row r="403" ht="12.75" outlineLevel="3">
      <c r="B403" s="61"/>
      <c r="C403" s="61"/>
      <c r="D403" s="61"/>
      <c r="E403" s="61"/>
      <c r="F403" s="61"/>
      <c r="G403" s="61"/>
      <c r="H403" s="61"/>
      <c r="I403" s="63"/>
      <c r="J403" s="63"/>
      <c r="K403" s="61"/>
      <c r="L403" s="61"/>
      <c r="M403" s="61"/>
      <c r="N403" s="61"/>
      <c r="O403" s="61"/>
      <c r="P403" s="63"/>
      <c r="Q403" s="63"/>
      <c r="R403" s="63"/>
      <c r="S403" s="61"/>
      <c r="T403" s="61"/>
      <c r="X403" s="61"/>
    </row>
    <row r="404" ht="12.75" outlineLevel="2">
      <c r="A404" s="226" t="s">
        <v>88</v>
      </c>
      <c r="B404" s="230">
        <v>3</v>
      </c>
      <c r="C404" s="262"/>
      <c r="D404" s="263" t="s">
        <v>96</v>
      </c>
      <c r="E404" s="263"/>
      <c r="F404" s="264" t="s">
        <v>89</v>
      </c>
      <c r="G404" s="263"/>
      <c r="H404" s="265"/>
      <c r="I404" s="266"/>
      <c r="J404" s="228">
        <f>SUBTOTAL(9,J405:J429)</f>
        <v>0</v>
      </c>
      <c r="K404" s="265"/>
      <c r="L404" s="229">
        <f>SUBTOTAL(9,L405:L429)</f>
        <v>0</v>
      </c>
      <c r="M404" s="265"/>
      <c r="N404" s="229">
        <f>SUBTOTAL(9,N405:N429)</f>
        <v>0</v>
      </c>
      <c r="O404" s="267"/>
      <c r="P404" s="228">
        <f>SUBTOTAL(9,P405:P429)</f>
        <v>0</v>
      </c>
      <c r="Q404" s="228">
        <f>SUBTOTAL(9,Q405:Q429)</f>
        <v>0</v>
      </c>
      <c r="R404" s="263"/>
      <c r="S404" s="263"/>
      <c r="T404" s="230">
        <f>SUBTOTAL(9,T405:T429)</f>
        <v>6</v>
      </c>
      <c r="U404" s="61"/>
      <c r="V404" s="63"/>
      <c r="W404" s="63"/>
      <c r="X404" s="179"/>
    </row>
    <row r="405" ht="12.75" outlineLevel="3">
      <c r="A405" s="56"/>
      <c r="B405" s="268"/>
      <c r="C405" s="269">
        <v>71</v>
      </c>
      <c r="D405" s="270" t="s">
        <v>97</v>
      </c>
      <c r="E405" s="271" t="s">
        <v>394</v>
      </c>
      <c r="F405" s="272" t="s">
        <v>395</v>
      </c>
      <c r="G405" s="270" t="s">
        <v>195</v>
      </c>
      <c r="H405" s="273">
        <v>7.55</v>
      </c>
      <c r="I405" s="274"/>
      <c r="J405" s="275">
        <f>H405*I405</f>
        <v>0</v>
      </c>
      <c r="K405" s="273"/>
      <c r="L405" s="273">
        <f>H405*K405</f>
        <v>0</v>
      </c>
      <c r="M405" s="273"/>
      <c r="N405" s="273">
        <f>H405*M405</f>
        <v>0</v>
      </c>
      <c r="O405" s="275">
        <v>21</v>
      </c>
      <c r="P405" s="275">
        <f>J405*(O405/100)</f>
        <v>0</v>
      </c>
      <c r="Q405" s="275">
        <f>J405+P405</f>
        <v>0</v>
      </c>
      <c r="R405" s="276"/>
      <c r="S405" s="276"/>
      <c r="T405" s="277">
        <v>1</v>
      </c>
      <c r="U405" s="63"/>
      <c r="V405" s="63"/>
      <c r="W405" s="63"/>
      <c r="X405" s="179"/>
    </row>
    <row r="406" ht="33.7" outlineLevel="4">
      <c r="A406" s="278"/>
      <c r="B406" s="279"/>
      <c r="C406" s="279"/>
      <c r="D406" s="280"/>
      <c r="E406" s="287" t="s">
        <v>1</v>
      </c>
      <c r="F406" s="281" t="s">
        <v>396</v>
      </c>
      <c r="G406" s="281"/>
      <c r="H406" s="282"/>
      <c r="I406" s="283"/>
      <c r="J406" s="284"/>
      <c r="K406" s="285"/>
      <c r="L406" s="285"/>
      <c r="M406" s="285"/>
      <c r="N406" s="285"/>
      <c r="O406" s="286"/>
      <c r="P406" s="286"/>
      <c r="Q406" s="286"/>
      <c r="R406" s="280"/>
      <c r="S406" s="280"/>
      <c r="T406" s="279"/>
      <c r="U406" s="61"/>
      <c r="V406" s="63"/>
      <c r="W406" s="63"/>
      <c r="X406" s="281" t="str">
        <f>F406</f>
        <v xml:space="preserve">Vodorovná doprava suti nebo vybouraných hmot  
  suti 
    se složením a hrubým urovnáním, na vzdálenost 
      do 1 km</v>
      </c>
      <c r="Y406" s="67"/>
      <c r="AA406" s="74"/>
    </row>
    <row r="407" ht="7.5" customHeight="1" outlineLevel="4">
      <c r="B407" s="198"/>
      <c r="C407" s="198"/>
      <c r="D407" s="179"/>
      <c r="E407" s="179"/>
      <c r="F407" s="180"/>
      <c r="G407" s="179"/>
      <c r="H407" s="193"/>
      <c r="I407" s="246"/>
      <c r="J407" s="189"/>
      <c r="K407" s="193"/>
      <c r="L407" s="193"/>
      <c r="M407" s="193"/>
      <c r="N407" s="193"/>
      <c r="O407" s="189"/>
      <c r="P407" s="189"/>
      <c r="Q407" s="189"/>
      <c r="R407" s="179"/>
      <c r="S407" s="179"/>
      <c r="T407" s="198"/>
      <c r="U407" s="63"/>
      <c r="X407" s="179"/>
    </row>
    <row r="408" ht="12.75" outlineLevel="4">
      <c r="A408" s="288"/>
      <c r="B408" s="289"/>
      <c r="C408" s="289"/>
      <c r="D408" s="290"/>
      <c r="E408" s="296" t="s">
        <v>2</v>
      </c>
      <c r="F408" s="291" t="s">
        <v>223</v>
      </c>
      <c r="G408" s="290"/>
      <c r="H408" s="292">
        <v>0</v>
      </c>
      <c r="I408" s="293"/>
      <c r="J408" s="294"/>
      <c r="K408" s="295"/>
      <c r="L408" s="295"/>
      <c r="M408" s="295"/>
      <c r="N408" s="295"/>
      <c r="O408" s="294"/>
      <c r="P408" s="294"/>
      <c r="Q408" s="294"/>
      <c r="R408" s="290"/>
      <c r="S408" s="290"/>
      <c r="T408" s="289"/>
      <c r="U408" s="61"/>
      <c r="V408" s="63"/>
      <c r="W408" s="63"/>
      <c r="X408" s="179"/>
    </row>
    <row r="409" ht="12.75" outlineLevel="4">
      <c r="A409" s="288"/>
      <c r="B409" s="289"/>
      <c r="C409" s="289"/>
      <c r="D409" s="290"/>
      <c r="E409" s="296"/>
      <c r="F409" s="291" t="s">
        <v>397</v>
      </c>
      <c r="G409" s="290"/>
      <c r="H409" s="292">
        <v>4.1</v>
      </c>
      <c r="I409" s="293"/>
      <c r="J409" s="294"/>
      <c r="K409" s="295"/>
      <c r="L409" s="295"/>
      <c r="M409" s="295"/>
      <c r="N409" s="295"/>
      <c r="O409" s="294"/>
      <c r="P409" s="294"/>
      <c r="Q409" s="294"/>
      <c r="R409" s="290"/>
      <c r="S409" s="290"/>
      <c r="T409" s="289"/>
      <c r="U409" s="61"/>
      <c r="V409" s="63"/>
      <c r="W409" s="63"/>
      <c r="X409" s="179"/>
    </row>
    <row r="410" ht="12.75" outlineLevel="4">
      <c r="A410" s="288"/>
      <c r="B410" s="289"/>
      <c r="C410" s="289"/>
      <c r="D410" s="290"/>
      <c r="E410" s="296"/>
      <c r="F410" s="291" t="s">
        <v>398</v>
      </c>
      <c r="G410" s="290"/>
      <c r="H410" s="292">
        <v>3.45</v>
      </c>
      <c r="I410" s="293"/>
      <c r="J410" s="294"/>
      <c r="K410" s="295"/>
      <c r="L410" s="295"/>
      <c r="M410" s="295"/>
      <c r="N410" s="295"/>
      <c r="O410" s="294"/>
      <c r="P410" s="294"/>
      <c r="Q410" s="294"/>
      <c r="R410" s="290"/>
      <c r="S410" s="290"/>
      <c r="T410" s="289"/>
      <c r="U410" s="61"/>
      <c r="V410" s="63"/>
      <c r="W410" s="63"/>
      <c r="X410" s="179"/>
    </row>
    <row r="411" ht="7.5" customHeight="1" outlineLevel="4">
      <c r="A411" s="63"/>
      <c r="B411" s="198"/>
      <c r="C411" s="198"/>
      <c r="D411" s="179"/>
      <c r="E411" s="179"/>
      <c r="F411" s="242"/>
      <c r="G411" s="179"/>
      <c r="H411" s="193"/>
      <c r="I411" s="246"/>
      <c r="J411" s="189"/>
      <c r="K411" s="193"/>
      <c r="L411" s="193"/>
      <c r="M411" s="193"/>
      <c r="N411" s="193"/>
      <c r="O411" s="189"/>
      <c r="P411" s="189"/>
      <c r="Q411" s="189"/>
      <c r="R411" s="179"/>
      <c r="S411" s="179"/>
      <c r="T411" s="198"/>
      <c r="U411" s="63"/>
      <c r="X411" s="179"/>
    </row>
    <row r="412" ht="12.75" outlineLevel="3">
      <c r="A412" s="56"/>
      <c r="B412" s="268"/>
      <c r="C412" s="269">
        <v>72</v>
      </c>
      <c r="D412" s="270" t="s">
        <v>97</v>
      </c>
      <c r="E412" s="271" t="s">
        <v>399</v>
      </c>
      <c r="F412" s="272" t="s">
        <v>400</v>
      </c>
      <c r="G412" s="270" t="s">
        <v>195</v>
      </c>
      <c r="H412" s="273">
        <v>181.2</v>
      </c>
      <c r="I412" s="274"/>
      <c r="J412" s="275">
        <f>H412*I412</f>
        <v>0</v>
      </c>
      <c r="K412" s="273"/>
      <c r="L412" s="273">
        <f>H412*K412</f>
        <v>0</v>
      </c>
      <c r="M412" s="273"/>
      <c r="N412" s="273">
        <f>H412*M412</f>
        <v>0</v>
      </c>
      <c r="O412" s="275">
        <v>21</v>
      </c>
      <c r="P412" s="275">
        <f>J412*(O412/100)</f>
        <v>0</v>
      </c>
      <c r="Q412" s="275">
        <f>J412+P412</f>
        <v>0</v>
      </c>
      <c r="R412" s="276"/>
      <c r="S412" s="276"/>
      <c r="T412" s="277">
        <v>1</v>
      </c>
      <c r="U412" s="63"/>
      <c r="V412" s="63"/>
      <c r="W412" s="63"/>
      <c r="X412" s="179"/>
    </row>
    <row r="413" ht="41.8" outlineLevel="4">
      <c r="A413" s="278"/>
      <c r="B413" s="279"/>
      <c r="C413" s="279"/>
      <c r="D413" s="280"/>
      <c r="E413" s="287" t="s">
        <v>1</v>
      </c>
      <c r="F413" s="281" t="s">
        <v>401</v>
      </c>
      <c r="G413" s="281"/>
      <c r="H413" s="282"/>
      <c r="I413" s="283"/>
      <c r="J413" s="284"/>
      <c r="K413" s="285"/>
      <c r="L413" s="285"/>
      <c r="M413" s="285"/>
      <c r="N413" s="285"/>
      <c r="O413" s="286"/>
      <c r="P413" s="286"/>
      <c r="Q413" s="286"/>
      <c r="R413" s="280"/>
      <c r="S413" s="280"/>
      <c r="T413" s="279"/>
      <c r="U413" s="61"/>
      <c r="V413" s="63"/>
      <c r="W413" s="63"/>
      <c r="X413" s="281" t="str">
        <f>F413</f>
        <v xml:space="preserve">Vodorovná doprava suti nebo vybouraných hmot  
  suti 
    se složením a hrubým urovnáním, na vzdálenost 
    Příplatek k ceně 
      za každý další i započatý 1 km přes 1 km</v>
      </c>
      <c r="Y413" s="67"/>
      <c r="AA413" s="74"/>
    </row>
    <row r="414" ht="7.5" customHeight="1" outlineLevel="4">
      <c r="B414" s="198"/>
      <c r="C414" s="198"/>
      <c r="D414" s="179"/>
      <c r="E414" s="179"/>
      <c r="F414" s="180"/>
      <c r="G414" s="179"/>
      <c r="H414" s="193"/>
      <c r="I414" s="246"/>
      <c r="J414" s="189"/>
      <c r="K414" s="193"/>
      <c r="L414" s="193"/>
      <c r="M414" s="193"/>
      <c r="N414" s="193"/>
      <c r="O414" s="189"/>
      <c r="P414" s="189"/>
      <c r="Q414" s="189"/>
      <c r="R414" s="179"/>
      <c r="S414" s="179"/>
      <c r="T414" s="198"/>
      <c r="U414" s="63"/>
      <c r="X414" s="179"/>
    </row>
    <row r="415" ht="12.75" outlineLevel="4">
      <c r="A415" s="288"/>
      <c r="B415" s="289"/>
      <c r="C415" s="289"/>
      <c r="D415" s="290"/>
      <c r="E415" s="296" t="s">
        <v>2</v>
      </c>
      <c r="F415" s="291" t="s">
        <v>402</v>
      </c>
      <c r="G415" s="290"/>
      <c r="H415" s="292">
        <v>181.2</v>
      </c>
      <c r="I415" s="293"/>
      <c r="J415" s="294"/>
      <c r="K415" s="295"/>
      <c r="L415" s="295"/>
      <c r="M415" s="295"/>
      <c r="N415" s="295"/>
      <c r="O415" s="294"/>
      <c r="P415" s="294"/>
      <c r="Q415" s="294"/>
      <c r="R415" s="290"/>
      <c r="S415" s="290"/>
      <c r="T415" s="289"/>
      <c r="U415" s="61"/>
      <c r="V415" s="63"/>
      <c r="W415" s="63"/>
      <c r="X415" s="179"/>
    </row>
    <row r="416" ht="7.5" customHeight="1" outlineLevel="4">
      <c r="A416" s="63"/>
      <c r="B416" s="198"/>
      <c r="C416" s="198"/>
      <c r="D416" s="179"/>
      <c r="E416" s="179"/>
      <c r="F416" s="242"/>
      <c r="G416" s="179"/>
      <c r="H416" s="193"/>
      <c r="I416" s="246"/>
      <c r="J416" s="189"/>
      <c r="K416" s="193"/>
      <c r="L416" s="193"/>
      <c r="M416" s="193"/>
      <c r="N416" s="193"/>
      <c r="O416" s="189"/>
      <c r="P416" s="189"/>
      <c r="Q416" s="189"/>
      <c r="R416" s="179"/>
      <c r="S416" s="179"/>
      <c r="T416" s="198"/>
      <c r="U416" s="63"/>
      <c r="X416" s="179"/>
    </row>
    <row r="417" ht="12.75" outlineLevel="3">
      <c r="A417" s="56"/>
      <c r="B417" s="268"/>
      <c r="C417" s="269">
        <v>73</v>
      </c>
      <c r="D417" s="270" t="s">
        <v>97</v>
      </c>
      <c r="E417" s="271" t="s">
        <v>403</v>
      </c>
      <c r="F417" s="272" t="s">
        <v>404</v>
      </c>
      <c r="G417" s="270" t="s">
        <v>195</v>
      </c>
      <c r="H417" s="273">
        <v>7.55</v>
      </c>
      <c r="I417" s="274"/>
      <c r="J417" s="275">
        <f>H417*I417</f>
        <v>0</v>
      </c>
      <c r="K417" s="273"/>
      <c r="L417" s="273">
        <f>H417*K417</f>
        <v>0</v>
      </c>
      <c r="M417" s="273"/>
      <c r="N417" s="273">
        <f>H417*M417</f>
        <v>0</v>
      </c>
      <c r="O417" s="275">
        <v>21</v>
      </c>
      <c r="P417" s="275">
        <f>J417*(O417/100)</f>
        <v>0</v>
      </c>
      <c r="Q417" s="275">
        <f>J417+P417</f>
        <v>0</v>
      </c>
      <c r="R417" s="276"/>
      <c r="S417" s="276"/>
      <c r="T417" s="277">
        <v>1</v>
      </c>
      <c r="U417" s="63"/>
      <c r="V417" s="63"/>
      <c r="W417" s="63"/>
      <c r="X417" s="179"/>
    </row>
    <row r="418" ht="25.65" outlineLevel="4">
      <c r="A418" s="278"/>
      <c r="B418" s="279"/>
      <c r="C418" s="279"/>
      <c r="D418" s="280"/>
      <c r="E418" s="287" t="s">
        <v>1</v>
      </c>
      <c r="F418" s="281" t="s">
        <v>405</v>
      </c>
      <c r="G418" s="281"/>
      <c r="H418" s="282"/>
      <c r="I418" s="283"/>
      <c r="J418" s="284"/>
      <c r="K418" s="285"/>
      <c r="L418" s="285"/>
      <c r="M418" s="285"/>
      <c r="N418" s="285"/>
      <c r="O418" s="286"/>
      <c r="P418" s="286"/>
      <c r="Q418" s="286"/>
      <c r="R418" s="280"/>
      <c r="S418" s="280"/>
      <c r="T418" s="279"/>
      <c r="U418" s="61"/>
      <c r="V418" s="63"/>
      <c r="W418" s="63"/>
      <c r="X418" s="281" t="str">
        <f>F418</f>
        <v xml:space="preserve">Nakládání suti nebo vybouraných hmot  
  na dopravní prostředky pro vodorovnou dopravu 
    suti</v>
      </c>
      <c r="Y418" s="67"/>
      <c r="AA418" s="74"/>
    </row>
    <row r="419" ht="7.5" customHeight="1" outlineLevel="4">
      <c r="B419" s="198"/>
      <c r="C419" s="198"/>
      <c r="D419" s="179"/>
      <c r="E419" s="179"/>
      <c r="F419" s="180"/>
      <c r="G419" s="179"/>
      <c r="H419" s="193"/>
      <c r="I419" s="246"/>
      <c r="J419" s="189"/>
      <c r="K419" s="193"/>
      <c r="L419" s="193"/>
      <c r="M419" s="193"/>
      <c r="N419" s="193"/>
      <c r="O419" s="189"/>
      <c r="P419" s="189"/>
      <c r="Q419" s="189"/>
      <c r="R419" s="179"/>
      <c r="S419" s="179"/>
      <c r="T419" s="198"/>
      <c r="U419" s="63"/>
      <c r="X419" s="179"/>
    </row>
    <row r="420" ht="12.75" outlineLevel="3">
      <c r="A420" s="56"/>
      <c r="B420" s="268"/>
      <c r="C420" s="269">
        <v>74</v>
      </c>
      <c r="D420" s="270" t="s">
        <v>97</v>
      </c>
      <c r="E420" s="271" t="s">
        <v>406</v>
      </c>
      <c r="F420" s="272" t="s">
        <v>407</v>
      </c>
      <c r="G420" s="270" t="s">
        <v>195</v>
      </c>
      <c r="H420" s="273">
        <v>4.1</v>
      </c>
      <c r="I420" s="274"/>
      <c r="J420" s="275">
        <f>H420*I420</f>
        <v>0</v>
      </c>
      <c r="K420" s="273"/>
      <c r="L420" s="273">
        <f>H420*K420</f>
        <v>0</v>
      </c>
      <c r="M420" s="273"/>
      <c r="N420" s="273">
        <f>H420*M420</f>
        <v>0</v>
      </c>
      <c r="O420" s="275">
        <v>21</v>
      </c>
      <c r="P420" s="275">
        <f>J420*(O420/100)</f>
        <v>0</v>
      </c>
      <c r="Q420" s="275">
        <f>J420+P420</f>
        <v>0</v>
      </c>
      <c r="R420" s="276"/>
      <c r="S420" s="276"/>
      <c r="T420" s="277">
        <v>1</v>
      </c>
      <c r="U420" s="63"/>
      <c r="V420" s="63"/>
      <c r="W420" s="63"/>
      <c r="X420" s="179"/>
    </row>
    <row r="421" ht="17.6" outlineLevel="4">
      <c r="A421" s="278"/>
      <c r="B421" s="279"/>
      <c r="C421" s="279"/>
      <c r="D421" s="280"/>
      <c r="E421" s="287" t="s">
        <v>1</v>
      </c>
      <c r="F421" s="281" t="s">
        <v>408</v>
      </c>
      <c r="G421" s="281"/>
      <c r="H421" s="282"/>
      <c r="I421" s="283"/>
      <c r="J421" s="284"/>
      <c r="K421" s="285"/>
      <c r="L421" s="285"/>
      <c r="M421" s="285"/>
      <c r="N421" s="285"/>
      <c r="O421" s="286"/>
      <c r="P421" s="286"/>
      <c r="Q421" s="286"/>
      <c r="R421" s="280"/>
      <c r="S421" s="280"/>
      <c r="T421" s="279"/>
      <c r="U421" s="61"/>
      <c r="V421" s="63"/>
      <c r="W421" s="63"/>
      <c r="X421" s="281" t="str">
        <f>F421</f>
        <v xml:space="preserve">Poplatek za uložení stavebního odpadu na recyklační skládce (skládkovné) 
  z prostého betonu zatříděného do Katalogu odpadů pod kódem 17 01 01</v>
      </c>
      <c r="Y421" s="67"/>
      <c r="AA421" s="74"/>
    </row>
    <row r="422" ht="7.5" customHeight="1" outlineLevel="4">
      <c r="B422" s="198"/>
      <c r="C422" s="198"/>
      <c r="D422" s="179"/>
      <c r="E422" s="179"/>
      <c r="F422" s="180"/>
      <c r="G422" s="179"/>
      <c r="H422" s="193"/>
      <c r="I422" s="246"/>
      <c r="J422" s="189"/>
      <c r="K422" s="193"/>
      <c r="L422" s="193"/>
      <c r="M422" s="193"/>
      <c r="N422" s="193"/>
      <c r="O422" s="189"/>
      <c r="P422" s="189"/>
      <c r="Q422" s="189"/>
      <c r="R422" s="179"/>
      <c r="S422" s="179"/>
      <c r="T422" s="198"/>
      <c r="U422" s="63"/>
      <c r="X422" s="179"/>
    </row>
    <row r="423" ht="19.9" outlineLevel="3">
      <c r="A423" s="56"/>
      <c r="B423" s="268"/>
      <c r="C423" s="269">
        <v>75</v>
      </c>
      <c r="D423" s="270" t="s">
        <v>97</v>
      </c>
      <c r="E423" s="271" t="s">
        <v>409</v>
      </c>
      <c r="F423" s="272" t="s">
        <v>410</v>
      </c>
      <c r="G423" s="270" t="s">
        <v>195</v>
      </c>
      <c r="H423" s="273">
        <v>3.45</v>
      </c>
      <c r="I423" s="274"/>
      <c r="J423" s="275">
        <f>H423*I423</f>
        <v>0</v>
      </c>
      <c r="K423" s="273"/>
      <c r="L423" s="273">
        <f>H423*K423</f>
        <v>0</v>
      </c>
      <c r="M423" s="273"/>
      <c r="N423" s="273">
        <f>H423*M423</f>
        <v>0</v>
      </c>
      <c r="O423" s="275">
        <v>21</v>
      </c>
      <c r="P423" s="275">
        <f>J423*(O423/100)</f>
        <v>0</v>
      </c>
      <c r="Q423" s="275">
        <f>J423+P423</f>
        <v>0</v>
      </c>
      <c r="R423" s="276"/>
      <c r="S423" s="276"/>
      <c r="T423" s="277">
        <v>1</v>
      </c>
      <c r="U423" s="63"/>
      <c r="V423" s="63"/>
      <c r="W423" s="63"/>
      <c r="X423" s="179"/>
    </row>
    <row r="424" ht="17.6" outlineLevel="4">
      <c r="A424" s="278"/>
      <c r="B424" s="279"/>
      <c r="C424" s="279"/>
      <c r="D424" s="280"/>
      <c r="E424" s="287" t="s">
        <v>1</v>
      </c>
      <c r="F424" s="281" t="s">
        <v>411</v>
      </c>
      <c r="G424" s="281"/>
      <c r="H424" s="282"/>
      <c r="I424" s="283"/>
      <c r="J424" s="284"/>
      <c r="K424" s="285"/>
      <c r="L424" s="285"/>
      <c r="M424" s="285"/>
      <c r="N424" s="285"/>
      <c r="O424" s="286"/>
      <c r="P424" s="286"/>
      <c r="Q424" s="286"/>
      <c r="R424" s="280"/>
      <c r="S424" s="280"/>
      <c r="T424" s="279"/>
      <c r="U424" s="61"/>
      <c r="V424" s="63"/>
      <c r="W424" s="63"/>
      <c r="X424" s="281" t="str">
        <f>F424</f>
        <v xml:space="preserve">Poplatek za uložení stavebního odpadu na recyklační skládce (skládkovné) 
  asfaltového bez obsahu dehtu zatříděného do Katalogu odpadů pod kódem 17 03 02</v>
      </c>
      <c r="Y424" s="67"/>
      <c r="AA424" s="74"/>
    </row>
    <row r="425" ht="7.5" customHeight="1" outlineLevel="4">
      <c r="B425" s="198"/>
      <c r="C425" s="198"/>
      <c r="D425" s="179"/>
      <c r="E425" s="179"/>
      <c r="F425" s="180"/>
      <c r="G425" s="179"/>
      <c r="H425" s="193"/>
      <c r="I425" s="246"/>
      <c r="J425" s="189"/>
      <c r="K425" s="193"/>
      <c r="L425" s="193"/>
      <c r="M425" s="193"/>
      <c r="N425" s="193"/>
      <c r="O425" s="189"/>
      <c r="P425" s="189"/>
      <c r="Q425" s="189"/>
      <c r="R425" s="179"/>
      <c r="S425" s="179"/>
      <c r="T425" s="198"/>
      <c r="U425" s="63"/>
      <c r="X425" s="179"/>
    </row>
    <row r="426" ht="12.75" outlineLevel="3">
      <c r="A426" s="56"/>
      <c r="B426" s="268"/>
      <c r="C426" s="269">
        <v>76</v>
      </c>
      <c r="D426" s="270" t="s">
        <v>97</v>
      </c>
      <c r="E426" s="271" t="s">
        <v>412</v>
      </c>
      <c r="F426" s="272" t="s">
        <v>413</v>
      </c>
      <c r="G426" s="270" t="s">
        <v>195</v>
      </c>
      <c r="H426" s="273">
        <v>481.94640140000006</v>
      </c>
      <c r="I426" s="274"/>
      <c r="J426" s="275">
        <f>H426*I426</f>
        <v>0</v>
      </c>
      <c r="K426" s="273"/>
      <c r="L426" s="273">
        <f>H426*K426</f>
        <v>0</v>
      </c>
      <c r="M426" s="273"/>
      <c r="N426" s="273">
        <f>H426*M426</f>
        <v>0</v>
      </c>
      <c r="O426" s="275">
        <v>21</v>
      </c>
      <c r="P426" s="275">
        <f>J426*(O426/100)</f>
        <v>0</v>
      </c>
      <c r="Q426" s="275">
        <f>J426+P426</f>
        <v>0</v>
      </c>
      <c r="R426" s="276"/>
      <c r="S426" s="276"/>
      <c r="T426" s="277">
        <v>1</v>
      </c>
      <c r="U426" s="63"/>
      <c r="V426" s="63"/>
      <c r="W426" s="63"/>
      <c r="X426" s="179"/>
    </row>
    <row r="427" ht="12.75" outlineLevel="4">
      <c r="A427" s="278"/>
      <c r="B427" s="279"/>
      <c r="C427" s="279"/>
      <c r="D427" s="280"/>
      <c r="E427" s="287" t="s">
        <v>1</v>
      </c>
      <c r="F427" s="281" t="s">
        <v>414</v>
      </c>
      <c r="G427" s="281"/>
      <c r="H427" s="282"/>
      <c r="I427" s="283"/>
      <c r="J427" s="284"/>
      <c r="K427" s="285"/>
      <c r="L427" s="285"/>
      <c r="M427" s="285"/>
      <c r="N427" s="285"/>
      <c r="O427" s="286"/>
      <c r="P427" s="286"/>
      <c r="Q427" s="286"/>
      <c r="R427" s="280"/>
      <c r="S427" s="280"/>
      <c r="T427" s="279"/>
      <c r="U427" s="61"/>
      <c r="V427" s="63"/>
      <c r="W427" s="63"/>
      <c r="X427" s="281" t="str">
        <f>F427</f>
        <v>Přesun hmot pro komunikace s krytem z kameniva, monolitickým betonovým nebo živičným dopravní vzdálenost do 200 m jakékoliv délky objektu</v>
      </c>
      <c r="Y427" s="67"/>
      <c r="AA427" s="74"/>
    </row>
    <row r="428" ht="7.5" customHeight="1" outlineLevel="4">
      <c r="B428" s="198"/>
      <c r="C428" s="198"/>
      <c r="D428" s="179"/>
      <c r="E428" s="179"/>
      <c r="F428" s="180"/>
      <c r="G428" s="179"/>
      <c r="H428" s="193"/>
      <c r="I428" s="246"/>
      <c r="J428" s="189"/>
      <c r="K428" s="193"/>
      <c r="L428" s="193"/>
      <c r="M428" s="193"/>
      <c r="N428" s="193"/>
      <c r="O428" s="189"/>
      <c r="P428" s="189"/>
      <c r="Q428" s="189"/>
      <c r="R428" s="179"/>
      <c r="S428" s="179"/>
      <c r="T428" s="198"/>
      <c r="U428" s="63"/>
      <c r="X428" s="179"/>
    </row>
    <row r="429" ht="12.75" outlineLevel="3">
      <c r="B429" s="61"/>
      <c r="C429" s="61"/>
      <c r="D429" s="61"/>
      <c r="E429" s="61"/>
      <c r="F429" s="61"/>
      <c r="G429" s="61"/>
      <c r="H429" s="61"/>
      <c r="I429" s="63"/>
      <c r="J429" s="63"/>
      <c r="K429" s="61"/>
      <c r="L429" s="61"/>
      <c r="M429" s="61"/>
      <c r="N429" s="61"/>
      <c r="O429" s="61"/>
      <c r="P429" s="63"/>
      <c r="Q429" s="63"/>
      <c r="R429" s="63"/>
      <c r="S429" s="61"/>
      <c r="T429" s="61"/>
      <c r="X429" s="61"/>
    </row>
    <row r="430" ht="12.75" outlineLevel="2">
      <c r="A430" s="226" t="s">
        <v>90</v>
      </c>
      <c r="B430" s="230">
        <v>3</v>
      </c>
      <c r="C430" s="262"/>
      <c r="D430" s="263" t="s">
        <v>96</v>
      </c>
      <c r="E430" s="263"/>
      <c r="F430" s="264" t="s">
        <v>91</v>
      </c>
      <c r="G430" s="263"/>
      <c r="H430" s="265"/>
      <c r="I430" s="266"/>
      <c r="J430" s="228">
        <f>SUBTOTAL(9,J431:J444)</f>
        <v>0</v>
      </c>
      <c r="K430" s="265"/>
      <c r="L430" s="229">
        <f>SUBTOTAL(9,L431:L444)</f>
        <v>0.04056</v>
      </c>
      <c r="M430" s="265"/>
      <c r="N430" s="229">
        <f>SUBTOTAL(9,N431:N444)</f>
        <v>0</v>
      </c>
      <c r="O430" s="267"/>
      <c r="P430" s="228">
        <f>SUBTOTAL(9,P431:P444)</f>
        <v>0</v>
      </c>
      <c r="Q430" s="228">
        <f>SUBTOTAL(9,Q431:Q444)</f>
        <v>0</v>
      </c>
      <c r="R430" s="263"/>
      <c r="S430" s="263"/>
      <c r="T430" s="230">
        <f>SUBTOTAL(9,T431:T444)</f>
        <v>3</v>
      </c>
      <c r="U430" s="61"/>
      <c r="V430" s="63"/>
      <c r="W430" s="63"/>
      <c r="X430" s="179"/>
    </row>
    <row r="431" ht="12.75" outlineLevel="3">
      <c r="A431" s="56"/>
      <c r="B431" s="268"/>
      <c r="C431" s="269">
        <v>77</v>
      </c>
      <c r="D431" s="270" t="s">
        <v>97</v>
      </c>
      <c r="E431" s="271" t="s">
        <v>415</v>
      </c>
      <c r="F431" s="272" t="s">
        <v>416</v>
      </c>
      <c r="G431" s="270" t="s">
        <v>146</v>
      </c>
      <c r="H431" s="273">
        <v>52</v>
      </c>
      <c r="I431" s="274"/>
      <c r="J431" s="275">
        <f>H431*I431</f>
        <v>0</v>
      </c>
      <c r="K431" s="273"/>
      <c r="L431" s="273">
        <f>H431*K431</f>
        <v>0</v>
      </c>
      <c r="M431" s="273"/>
      <c r="N431" s="273">
        <f>H431*M431</f>
        <v>0</v>
      </c>
      <c r="O431" s="275">
        <v>21</v>
      </c>
      <c r="P431" s="275">
        <f>J431*(O431/100)</f>
        <v>0</v>
      </c>
      <c r="Q431" s="275">
        <f>J431+P431</f>
        <v>0</v>
      </c>
      <c r="R431" s="276"/>
      <c r="S431" s="276"/>
      <c r="T431" s="277">
        <v>1</v>
      </c>
      <c r="U431" s="63"/>
      <c r="V431" s="63"/>
      <c r="W431" s="63"/>
      <c r="X431" s="179"/>
    </row>
    <row r="432" ht="33.7" outlineLevel="4">
      <c r="A432" s="278"/>
      <c r="B432" s="279"/>
      <c r="C432" s="279"/>
      <c r="D432" s="280"/>
      <c r="E432" s="287" t="s">
        <v>1</v>
      </c>
      <c r="F432" s="281" t="s">
        <v>417</v>
      </c>
      <c r="G432" s="281"/>
      <c r="H432" s="282"/>
      <c r="I432" s="283"/>
      <c r="J432" s="284"/>
      <c r="K432" s="285"/>
      <c r="L432" s="285"/>
      <c r="M432" s="285"/>
      <c r="N432" s="285"/>
      <c r="O432" s="286"/>
      <c r="P432" s="286"/>
      <c r="Q432" s="286"/>
      <c r="R432" s="280"/>
      <c r="S432" s="280"/>
      <c r="T432" s="279"/>
      <c r="U432" s="61"/>
      <c r="V432" s="63"/>
      <c r="W432" s="63"/>
      <c r="X432" s="281" t="str">
        <f>F432</f>
        <v xml:space="preserve">Montáž trubek elektroinstalačních s nasunutím nebo našroubováním do krabic 
  plastových ohebných, uložených 
    volně, vnější D 
      přes 35 mm</v>
      </c>
      <c r="Y432" s="67"/>
      <c r="AA432" s="74"/>
    </row>
    <row r="433" ht="7.5" customHeight="1" outlineLevel="4">
      <c r="B433" s="198"/>
      <c r="C433" s="198"/>
      <c r="D433" s="179"/>
      <c r="E433" s="179"/>
      <c r="F433" s="180"/>
      <c r="G433" s="179"/>
      <c r="H433" s="193"/>
      <c r="I433" s="246"/>
      <c r="J433" s="189"/>
      <c r="K433" s="193"/>
      <c r="L433" s="193"/>
      <c r="M433" s="193"/>
      <c r="N433" s="193"/>
      <c r="O433" s="189"/>
      <c r="P433" s="189"/>
      <c r="Q433" s="189"/>
      <c r="R433" s="179"/>
      <c r="S433" s="179"/>
      <c r="T433" s="198"/>
      <c r="U433" s="63"/>
      <c r="X433" s="179"/>
    </row>
    <row r="434" ht="12.75" outlineLevel="4">
      <c r="A434" s="288"/>
      <c r="B434" s="289"/>
      <c r="C434" s="289"/>
      <c r="D434" s="290"/>
      <c r="E434" s="296" t="s">
        <v>2</v>
      </c>
      <c r="F434" s="291" t="s">
        <v>168</v>
      </c>
      <c r="G434" s="290"/>
      <c r="H434" s="292">
        <v>0</v>
      </c>
      <c r="I434" s="293"/>
      <c r="J434" s="294"/>
      <c r="K434" s="295"/>
      <c r="L434" s="295"/>
      <c r="M434" s="295"/>
      <c r="N434" s="295"/>
      <c r="O434" s="294"/>
      <c r="P434" s="294"/>
      <c r="Q434" s="294"/>
      <c r="R434" s="290"/>
      <c r="S434" s="290"/>
      <c r="T434" s="289"/>
      <c r="U434" s="61"/>
      <c r="V434" s="63"/>
      <c r="W434" s="63"/>
      <c r="X434" s="179"/>
    </row>
    <row r="435" ht="12.75" outlineLevel="4">
      <c r="A435" s="288"/>
      <c r="B435" s="289"/>
      <c r="C435" s="289"/>
      <c r="D435" s="290"/>
      <c r="E435" s="296"/>
      <c r="F435" s="291" t="s">
        <v>418</v>
      </c>
      <c r="G435" s="290"/>
      <c r="H435" s="292">
        <v>16</v>
      </c>
      <c r="I435" s="293"/>
      <c r="J435" s="294"/>
      <c r="K435" s="295"/>
      <c r="L435" s="295"/>
      <c r="M435" s="295"/>
      <c r="N435" s="295"/>
      <c r="O435" s="294"/>
      <c r="P435" s="294"/>
      <c r="Q435" s="294"/>
      <c r="R435" s="290"/>
      <c r="S435" s="290"/>
      <c r="T435" s="289"/>
      <c r="U435" s="61"/>
      <c r="V435" s="63"/>
      <c r="W435" s="63"/>
      <c r="X435" s="179"/>
    </row>
    <row r="436" ht="12.75" outlineLevel="4">
      <c r="A436" s="288"/>
      <c r="B436" s="289"/>
      <c r="C436" s="289"/>
      <c r="D436" s="290"/>
      <c r="E436" s="296"/>
      <c r="F436" s="291" t="s">
        <v>419</v>
      </c>
      <c r="G436" s="290"/>
      <c r="H436" s="292">
        <v>36</v>
      </c>
      <c r="I436" s="293"/>
      <c r="J436" s="294"/>
      <c r="K436" s="295"/>
      <c r="L436" s="295"/>
      <c r="M436" s="295"/>
      <c r="N436" s="295"/>
      <c r="O436" s="294"/>
      <c r="P436" s="294"/>
      <c r="Q436" s="294"/>
      <c r="R436" s="290"/>
      <c r="S436" s="290"/>
      <c r="T436" s="289"/>
      <c r="U436" s="61"/>
      <c r="V436" s="63"/>
      <c r="W436" s="63"/>
      <c r="X436" s="179"/>
    </row>
    <row r="437" ht="7.5" customHeight="1" outlineLevel="4">
      <c r="A437" s="63"/>
      <c r="B437" s="198"/>
      <c r="C437" s="198"/>
      <c r="D437" s="179"/>
      <c r="E437" s="179"/>
      <c r="F437" s="242"/>
      <c r="G437" s="179"/>
      <c r="H437" s="193"/>
      <c r="I437" s="246"/>
      <c r="J437" s="189"/>
      <c r="K437" s="193"/>
      <c r="L437" s="193"/>
      <c r="M437" s="193"/>
      <c r="N437" s="193"/>
      <c r="O437" s="189"/>
      <c r="P437" s="189"/>
      <c r="Q437" s="189"/>
      <c r="R437" s="179"/>
      <c r="S437" s="179"/>
      <c r="T437" s="198"/>
      <c r="U437" s="63"/>
      <c r="X437" s="179"/>
    </row>
    <row r="438" ht="12.75" outlineLevel="3">
      <c r="A438" s="56"/>
      <c r="B438" s="268"/>
      <c r="C438" s="269">
        <v>78</v>
      </c>
      <c r="D438" s="270" t="s">
        <v>192</v>
      </c>
      <c r="E438" s="271" t="s">
        <v>420</v>
      </c>
      <c r="F438" s="272" t="s">
        <v>421</v>
      </c>
      <c r="G438" s="270" t="s">
        <v>146</v>
      </c>
      <c r="H438" s="273">
        <v>26</v>
      </c>
      <c r="I438" s="274"/>
      <c r="J438" s="275">
        <f>H438*I438</f>
        <v>0</v>
      </c>
      <c r="K438" s="273">
        <v>7.8E-04</v>
      </c>
      <c r="L438" s="273">
        <f>H438*K438</f>
        <v>0.02028</v>
      </c>
      <c r="M438" s="273"/>
      <c r="N438" s="273">
        <f>H438*M438</f>
        <v>0</v>
      </c>
      <c r="O438" s="275">
        <v>21</v>
      </c>
      <c r="P438" s="275">
        <f>J438*(O438/100)</f>
        <v>0</v>
      </c>
      <c r="Q438" s="275">
        <f>J438+P438</f>
        <v>0</v>
      </c>
      <c r="R438" s="276"/>
      <c r="S438" s="276"/>
      <c r="T438" s="277">
        <v>1</v>
      </c>
      <c r="U438" s="63"/>
      <c r="V438" s="63"/>
      <c r="W438" s="63"/>
      <c r="X438" s="179"/>
    </row>
    <row r="439" ht="12.75" outlineLevel="4">
      <c r="A439" s="278"/>
      <c r="B439" s="279"/>
      <c r="C439" s="279"/>
      <c r="D439" s="280"/>
      <c r="E439" s="287" t="s">
        <v>1</v>
      </c>
      <c r="F439" s="281" t="s">
        <v>46</v>
      </c>
      <c r="G439" s="281"/>
      <c r="H439" s="282"/>
      <c r="I439" s="283"/>
      <c r="J439" s="284"/>
      <c r="K439" s="285"/>
      <c r="L439" s="285"/>
      <c r="M439" s="285"/>
      <c r="N439" s="285"/>
      <c r="O439" s="286"/>
      <c r="P439" s="286"/>
      <c r="Q439" s="286"/>
      <c r="R439" s="280"/>
      <c r="S439" s="280"/>
      <c r="T439" s="279"/>
      <c r="U439" s="61"/>
      <c r="V439" s="63"/>
      <c r="W439" s="63"/>
      <c r="X439" s="281" t="str">
        <f>F439</f>
        <v>---</v>
      </c>
      <c r="Y439" s="67"/>
      <c r="AA439" s="74"/>
    </row>
    <row r="440" ht="7.5" customHeight="1" outlineLevel="4">
      <c r="B440" s="198"/>
      <c r="C440" s="198"/>
      <c r="D440" s="179"/>
      <c r="E440" s="179"/>
      <c r="F440" s="180"/>
      <c r="G440" s="179"/>
      <c r="H440" s="193"/>
      <c r="I440" s="246"/>
      <c r="J440" s="189"/>
      <c r="K440" s="193"/>
      <c r="L440" s="193"/>
      <c r="M440" s="193"/>
      <c r="N440" s="193"/>
      <c r="O440" s="189"/>
      <c r="P440" s="189"/>
      <c r="Q440" s="189"/>
      <c r="R440" s="179"/>
      <c r="S440" s="179"/>
      <c r="T440" s="198"/>
      <c r="U440" s="63"/>
      <c r="X440" s="179"/>
    </row>
    <row r="441" ht="12.75" outlineLevel="3">
      <c r="A441" s="56"/>
      <c r="B441" s="268"/>
      <c r="C441" s="269">
        <v>79</v>
      </c>
      <c r="D441" s="270" t="s">
        <v>192</v>
      </c>
      <c r="E441" s="271" t="s">
        <v>422</v>
      </c>
      <c r="F441" s="272" t="s">
        <v>423</v>
      </c>
      <c r="G441" s="270" t="s">
        <v>146</v>
      </c>
      <c r="H441" s="273">
        <v>26</v>
      </c>
      <c r="I441" s="274"/>
      <c r="J441" s="275">
        <f>H441*I441</f>
        <v>0</v>
      </c>
      <c r="K441" s="273">
        <v>7.8E-04</v>
      </c>
      <c r="L441" s="273">
        <f>H441*K441</f>
        <v>0.02028</v>
      </c>
      <c r="M441" s="273"/>
      <c r="N441" s="273">
        <f>H441*M441</f>
        <v>0</v>
      </c>
      <c r="O441" s="275">
        <v>21</v>
      </c>
      <c r="P441" s="275">
        <f>J441*(O441/100)</f>
        <v>0</v>
      </c>
      <c r="Q441" s="275">
        <f>J441+P441</f>
        <v>0</v>
      </c>
      <c r="R441" s="276"/>
      <c r="S441" s="276"/>
      <c r="T441" s="277">
        <v>1</v>
      </c>
      <c r="U441" s="63"/>
      <c r="V441" s="63"/>
      <c r="W441" s="63"/>
      <c r="X441" s="179"/>
    </row>
    <row r="442" ht="12.75" outlineLevel="4">
      <c r="A442" s="278"/>
      <c r="B442" s="279"/>
      <c r="C442" s="279"/>
      <c r="D442" s="280"/>
      <c r="E442" s="287" t="s">
        <v>1</v>
      </c>
      <c r="F442" s="281" t="s">
        <v>46</v>
      </c>
      <c r="G442" s="281"/>
      <c r="H442" s="282"/>
      <c r="I442" s="283"/>
      <c r="J442" s="284"/>
      <c r="K442" s="285"/>
      <c r="L442" s="285"/>
      <c r="M442" s="285"/>
      <c r="N442" s="285"/>
      <c r="O442" s="286"/>
      <c r="P442" s="286"/>
      <c r="Q442" s="286"/>
      <c r="R442" s="280"/>
      <c r="S442" s="280"/>
      <c r="T442" s="279"/>
      <c r="U442" s="61"/>
      <c r="V442" s="63"/>
      <c r="W442" s="63"/>
      <c r="X442" s="281" t="str">
        <f>F442</f>
        <v>---</v>
      </c>
      <c r="Y442" s="67"/>
      <c r="AA442" s="74"/>
    </row>
    <row r="443" ht="7.5" customHeight="1" outlineLevel="4">
      <c r="B443" s="198"/>
      <c r="C443" s="198"/>
      <c r="D443" s="179"/>
      <c r="E443" s="179"/>
      <c r="F443" s="180"/>
      <c r="G443" s="179"/>
      <c r="H443" s="193"/>
      <c r="I443" s="246"/>
      <c r="J443" s="189"/>
      <c r="K443" s="193"/>
      <c r="L443" s="193"/>
      <c r="M443" s="193"/>
      <c r="N443" s="193"/>
      <c r="O443" s="189"/>
      <c r="P443" s="189"/>
      <c r="Q443" s="189"/>
      <c r="R443" s="179"/>
      <c r="S443" s="179"/>
      <c r="T443" s="198"/>
      <c r="U443" s="63"/>
      <c r="X443" s="179"/>
    </row>
    <row r="444" ht="12.75" outlineLevel="3">
      <c r="B444" s="61"/>
      <c r="C444" s="61"/>
      <c r="D444" s="61"/>
      <c r="E444" s="61"/>
      <c r="F444" s="61"/>
      <c r="G444" s="61"/>
      <c r="H444" s="61"/>
      <c r="I444" s="63"/>
      <c r="J444" s="63"/>
      <c r="K444" s="61"/>
      <c r="L444" s="61"/>
      <c r="M444" s="61"/>
      <c r="N444" s="61"/>
      <c r="O444" s="61"/>
      <c r="P444" s="63"/>
      <c r="Q444" s="63"/>
      <c r="R444" s="63"/>
      <c r="S444" s="61"/>
      <c r="T444" s="61"/>
      <c r="X444" s="61"/>
    </row>
    <row r="445" ht="12.75" outlineLevel="1"/>
  </sheetData>
  <mergeCells>
    <mergeCell ref="F10:J10"/>
    <mergeCell ref="F78:J78"/>
    <mergeCell ref="F21:J21"/>
    <mergeCell ref="F30:J30"/>
    <mergeCell ref="F37:J37"/>
    <mergeCell ref="F44:J44"/>
    <mergeCell ref="F52:J52"/>
    <mergeCell ref="F55:J55"/>
    <mergeCell ref="F64:J64"/>
    <mergeCell ref="F70:J70"/>
    <mergeCell ref="F257:J257"/>
    <mergeCell ref="F287:J287"/>
    <mergeCell ref="F332:J332"/>
    <mergeCell ref="F393:J393"/>
    <mergeCell ref="F406:J406"/>
    <mergeCell ref="F432:J432"/>
    <mergeCell ref="F81:J81"/>
    <mergeCell ref="F87:J87"/>
    <mergeCell ref="F93:J93"/>
    <mergeCell ref="F99:J99"/>
    <mergeCell ref="F106:J106"/>
    <mergeCell ref="F121:J121"/>
    <mergeCell ref="F124:J124"/>
    <mergeCell ref="F127:J127"/>
    <mergeCell ref="F132:J132"/>
    <mergeCell ref="F135:J135"/>
    <mergeCell ref="F140:J140"/>
    <mergeCell ref="F148:J148"/>
    <mergeCell ref="F151:J151"/>
    <mergeCell ref="F154:J154"/>
    <mergeCell ref="F160:J160"/>
    <mergeCell ref="F163:J163"/>
    <mergeCell ref="F166:J166"/>
    <mergeCell ref="F176:J176"/>
    <mergeCell ref="F181:J181"/>
    <mergeCell ref="F184:J184"/>
    <mergeCell ref="F187:J187"/>
    <mergeCell ref="F192:J192"/>
    <mergeCell ref="F197:J197"/>
    <mergeCell ref="F202:J202"/>
    <mergeCell ref="F207:J207"/>
    <mergeCell ref="F214:J214"/>
    <mergeCell ref="F219:J219"/>
    <mergeCell ref="F222:J222"/>
    <mergeCell ref="F227:J227"/>
    <mergeCell ref="F235:J235"/>
    <mergeCell ref="F240:J240"/>
    <mergeCell ref="F250:J250"/>
    <mergeCell ref="F272:J272"/>
    <mergeCell ref="F275:J275"/>
    <mergeCell ref="F295:J295"/>
    <mergeCell ref="F303:J303"/>
    <mergeCell ref="F311:J311"/>
    <mergeCell ref="F318:J318"/>
    <mergeCell ref="F324:J324"/>
    <mergeCell ref="F337:J337"/>
    <mergeCell ref="F342:J342"/>
    <mergeCell ref="F345:J345"/>
    <mergeCell ref="F348:J348"/>
    <mergeCell ref="F353:J353"/>
    <mergeCell ref="F361:J361"/>
    <mergeCell ref="F364:J364"/>
    <mergeCell ref="F367:J367"/>
    <mergeCell ref="F370:J370"/>
    <mergeCell ref="F373:J373"/>
    <mergeCell ref="F376:J376"/>
    <mergeCell ref="F379:J379"/>
    <mergeCell ref="F382:J382"/>
    <mergeCell ref="F385:J385"/>
    <mergeCell ref="F388:J388"/>
    <mergeCell ref="F396:J396"/>
    <mergeCell ref="F399:J399"/>
    <mergeCell ref="F413:J413"/>
    <mergeCell ref="F418:J418"/>
    <mergeCell ref="F421:J421"/>
    <mergeCell ref="F424:J424"/>
    <mergeCell ref="F427:J427"/>
    <mergeCell ref="F439:J439"/>
    <mergeCell ref="F442:J442"/>
  </mergeCells>
  <pageMargins left="0.708661417322835" right="0.708661417322835" top="0.78740157480315" bottom="0.78740157480315" header="0.31496062992126" footer="0.31496062992126"/>
  <pageSetup paperSize="9" scale="45" fitToHeight="0" pageOrder="overThenDown" orientation="landscape" r:id="flId1"/>
  <headerFooter>
    <oddHeader>&amp;L&amp;8OPTIMA, spol. s r.o.&amp;C&amp;8&amp;R&amp;8</oddHeader>
    <oddFooter>&amp;L&amp;"Arial,Kurzíva"&amp;8Vytvořeno systémem euroCALC 4&amp;C&amp;P/&amp;N&amp;R&amp;8&amp;[18.5.2026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0" summaryRight="0"/>
  </sheetPr>
  <dimension ref="A1:G3"/>
  <sheetViews>
    <sheetView topLeftCell="A1"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/>
  <cols>
    <col min="1" max="1" width="0" style="62" hidden="1" customWidth="1"/>
    <col min="2" max="2" width="10.7109375" style="62" customWidth="1"/>
    <col min="3" max="3" width="40.7109375" style="62" customWidth="1"/>
    <col min="4" max="4" width="13.7109375" style="62" customWidth="1"/>
    <col min="5" max="5" width="60.7109375" style="62" customWidth="1"/>
    <col min="6" max="6" width="41.5703125" style="62" customWidth="1"/>
    <col min="7" max="16384" width="9.140625" style="62"/>
  </cols>
  <sheetData>
    <row r="1" ht="12.75">
      <c r="A1" s="48"/>
      <c r="B1" s="48" t="s">
        <v>25</v>
      </c>
      <c r="C1" s="202" t="s">
        <v>26</v>
      </c>
      <c r="D1" s="48" t="s">
        <v>0</v>
      </c>
      <c r="E1" s="202" t="s">
        <v>6</v>
      </c>
      <c r="F1" s="61"/>
      <c r="G1" s="63"/>
    </row>
    <row r="2" ht="7.5" customHeight="1">
      <c r="C2" s="179"/>
      <c r="E2" s="179"/>
      <c r="F2" s="63"/>
    </row>
    <row r="3" ht="12.75">
      <c r="C3" s="61"/>
      <c r="E3" s="61"/>
    </row>
  </sheetData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Header>&amp;L&amp;8OPTIMA, spol. s r.o.&amp;C&amp;8&amp;R&amp;8</oddHeader>
    <oddFooter>&amp;L&amp;"Arial,Kurzíva"&amp;8Vytvořeno systémem euroCALC 4&amp;C&amp;P/&amp;N&amp;R&amp;8&amp;[18.5.2026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euroCALC 4 by Callida s.r.o.</Application>
  <DocSecurity>0</DocSecurity>
  <HeadingPairs>
    <vt:vector baseType="variant" size="2">
      <vt:variant>
        <vt:lpstr>Worksheets</vt:lpstr>
      </vt:variant>
      <vt:variant>
        <vt:i4>4</vt:i4>
      </vt:variant>
    </vt:vector>
  </HeadingPairs>
  <TitlesOfParts>
    <vt:vector baseType="lpstr" size="4">
      <vt:lpstr>Krycí List</vt:lpstr>
      <vt:lpstr>Rekapitulace</vt:lpstr>
      <vt:lpstr>Zakázka</vt:lpstr>
      <vt:lpstr>Figury</vt:lpstr>
    </vt:vector>
  </TitlesOfParts>
  <Template>Slepý rozpočet pro VZ</Template>
  <AppVersion>07.0022</AppVersion>
</Properties>
</file>

<file path=docProps/core.xml><?xml version="1.0" encoding="utf-8"?>
<cp:coreProperties xmlns:dc="http://purl.org/dc/elements/1.1/" xmlns:dcmitype="http://purl.org/dc/dcmitype/" xmlns:dcterms="http://purl.org/dc/terms/" xmlns:xsi="http://www.w3.org/2001/XMLSchema-instance" xmlns:cp="http://schemas.openxmlformats.org/package/2006/metadata/core-properties">
  <dc:title>export euroCALC 4</dc:title>
  <dc:subject>Zástavba RD Strážná, komunikace - Nabídka</dc:subject>
  <dc:creator>SAFRANKOVA</dc:creator>
  <cp:lastModifiedBy>SAFRANKOVA</cp:lastModifiedBy>
  <dcterms:created xsi:type="dcterms:W3CDTF">2026-05-18T07:33:06Z</dcterms:created>
  <dcterms:modified xsi:type="dcterms:W3CDTF">2026-05-18T07:33:06Z</dcterms:modified>
</cp:coreProperties>
</file>